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5775" activeTab="0"/>
  </bookViews>
  <sheets>
    <sheet name="Group full P&amp;L quarter" sheetId="1" r:id="rId1"/>
    <sheet name="Group full P&amp;L cum" sheetId="2" r:id="rId2"/>
    <sheet name="NS &amp; HC" sheetId="3" r:id="rId3"/>
    <sheet name="D&amp;S Q2" sheetId="4" r:id="rId4"/>
    <sheet name="NVT Q2" sheetId="5" r:id="rId5"/>
    <sheet name=" NSN Q2" sheetId="6" r:id="rId6"/>
    <sheet name="Common Q2" sheetId="7" r:id="rId7"/>
    <sheet name="Group rec Q2" sheetId="8" r:id="rId8"/>
    <sheet name="P&amp;L" sheetId="9" r:id="rId9"/>
    <sheet name="OCI" sheetId="10" r:id="rId10"/>
    <sheet name="BS" sheetId="11" r:id="rId11"/>
    <sheet name="CF" sheetId="12" r:id="rId12"/>
    <sheet name="Sh eq" sheetId="13" r:id="rId13"/>
    <sheet name="commit" sheetId="14" r:id="rId14"/>
  </sheets>
  <definedNames/>
  <calcPr fullCalcOnLoad="1"/>
</workbook>
</file>

<file path=xl/sharedStrings.xml><?xml version="1.0" encoding="utf-8"?>
<sst xmlns="http://schemas.openxmlformats.org/spreadsheetml/2006/main" count="531" uniqueCount="266">
  <si>
    <t>(unaudited)</t>
  </si>
  <si>
    <t>Net sales</t>
  </si>
  <si>
    <t>Gross profit</t>
  </si>
  <si>
    <t>Operating profit</t>
  </si>
  <si>
    <t xml:space="preserve"> </t>
  </si>
  <si>
    <t>NOKIA NET SALES BY GEOGRAPHIC AREA, EUR million</t>
  </si>
  <si>
    <t>Europe</t>
  </si>
  <si>
    <t>Middle-East &amp; Africa</t>
  </si>
  <si>
    <t>Asia-Pacific</t>
  </si>
  <si>
    <t>North America</t>
  </si>
  <si>
    <t>Latin America</t>
  </si>
  <si>
    <t>Total</t>
  </si>
  <si>
    <t>NOKIA PERSONNEL BY GEOGRAPHIC AREA</t>
  </si>
  <si>
    <t>Cost of sales</t>
  </si>
  <si>
    <t>Selling and marketing expenses</t>
  </si>
  <si>
    <t>Administrative and general expenses</t>
  </si>
  <si>
    <t>Other income</t>
  </si>
  <si>
    <t>Other expenses</t>
  </si>
  <si>
    <t>Share of results of associated companies</t>
  </si>
  <si>
    <t>Financial income and expenses</t>
  </si>
  <si>
    <t>Tax</t>
  </si>
  <si>
    <t>Profit before tax</t>
  </si>
  <si>
    <t>Profit attributable to equity holders of the parent</t>
  </si>
  <si>
    <t>Earnings per share, EUR</t>
  </si>
  <si>
    <t>Basic</t>
  </si>
  <si>
    <t>Diluted</t>
  </si>
  <si>
    <t>Average number of shares (1 000 shares)</t>
  </si>
  <si>
    <t>Depreciation and amortization, total</t>
  </si>
  <si>
    <t>Share-based compensation expense, total</t>
  </si>
  <si>
    <t>Research and development expenses</t>
  </si>
  <si>
    <t>ASSETS</t>
  </si>
  <si>
    <t>Non-current assets</t>
  </si>
  <si>
    <t xml:space="preserve">     Capitalized development costs</t>
  </si>
  <si>
    <t xml:space="preserve">     Goodwill</t>
  </si>
  <si>
    <t xml:space="preserve">     Other intangible assets</t>
  </si>
  <si>
    <t xml:space="preserve">     Property, plant and equipment</t>
  </si>
  <si>
    <t xml:space="preserve">     Investments in associated companies</t>
  </si>
  <si>
    <t xml:space="preserve">     Available-for-sale investments</t>
  </si>
  <si>
    <t xml:space="preserve">     Deferred tax assets</t>
  </si>
  <si>
    <t xml:space="preserve">     Long-term loans receivable</t>
  </si>
  <si>
    <t xml:space="preserve">     Other non-current assets</t>
  </si>
  <si>
    <t>Current assets</t>
  </si>
  <si>
    <t xml:space="preserve">     Inventories</t>
  </si>
  <si>
    <t xml:space="preserve">     Accounts receivable</t>
  </si>
  <si>
    <t xml:space="preserve">     Prepaid expenses and accrued income</t>
  </si>
  <si>
    <t xml:space="preserve">     Available-for-sale investments, liquid assets</t>
  </si>
  <si>
    <t xml:space="preserve">     Available-for-sale investments, cash equivalents</t>
  </si>
  <si>
    <t>Total assets</t>
  </si>
  <si>
    <t>SHAREHOLDERS' EQUITY AND LIABILITIES</t>
  </si>
  <si>
    <t xml:space="preserve">     Share capital</t>
  </si>
  <si>
    <t xml:space="preserve">     Share issue premium</t>
  </si>
  <si>
    <t xml:space="preserve">     Treasury shares</t>
  </si>
  <si>
    <t xml:space="preserve">     Translation differences</t>
  </si>
  <si>
    <t xml:space="preserve">     Fair value and other reserves</t>
  </si>
  <si>
    <t>Minority interests</t>
  </si>
  <si>
    <t>Total equity</t>
  </si>
  <si>
    <t xml:space="preserve">     Long-term interest-bearing liabilities</t>
  </si>
  <si>
    <t xml:space="preserve">     Deferred tax liabilities</t>
  </si>
  <si>
    <t xml:space="preserve">     Other long-term liabilities</t>
  </si>
  <si>
    <t>Current liabilities</t>
  </si>
  <si>
    <t xml:space="preserve">     Short-term borrowing</t>
  </si>
  <si>
    <t xml:space="preserve">     Accounts payable</t>
  </si>
  <si>
    <t xml:space="preserve">     Provisions</t>
  </si>
  <si>
    <t>Total shareholders' equity and liabilities</t>
  </si>
  <si>
    <t>Interest-bearing liabilities</t>
  </si>
  <si>
    <t>Shareholders' equity per share, EUR</t>
  </si>
  <si>
    <t>Cash flow from operating activities</t>
  </si>
  <si>
    <t xml:space="preserve">     Adjustments, total</t>
  </si>
  <si>
    <t xml:space="preserve">     Change in net working capital</t>
  </si>
  <si>
    <t>Cash generated from operations</t>
  </si>
  <si>
    <t xml:space="preserve">     Interest received</t>
  </si>
  <si>
    <t xml:space="preserve">     Interest paid</t>
  </si>
  <si>
    <t>Net cash from operating activities</t>
  </si>
  <si>
    <t>Cash flow from investing activities</t>
  </si>
  <si>
    <t>Purchase of non-current available-for-sale investments</t>
  </si>
  <si>
    <t>Purchase of shares in associated companies</t>
  </si>
  <si>
    <t>Additions to capitalized development costs</t>
  </si>
  <si>
    <t>Capital expenditures</t>
  </si>
  <si>
    <t>Proceeds from sale of non-current available-for-sale investments</t>
  </si>
  <si>
    <t>Proceeds form sale of fixed assets</t>
  </si>
  <si>
    <t>Purchase of current available-for-sale investments, liquid assets</t>
  </si>
  <si>
    <t>Long-term loans made to customers</t>
  </si>
  <si>
    <t>Proceeds from repayment and sale of long-term loans receivable</t>
  </si>
  <si>
    <t>Proceeds from disposal of shares in associated companies</t>
  </si>
  <si>
    <t>Cash flow from financing activities</t>
  </si>
  <si>
    <t>Foreign exchange adjustment</t>
  </si>
  <si>
    <t>Cash and cash equivalents at beginning of period</t>
  </si>
  <si>
    <t>Cash and cash equivalents at end of period</t>
  </si>
  <si>
    <t>Purchase of treasury shares</t>
  </si>
  <si>
    <t>Proceeds from long-term borrowings</t>
  </si>
  <si>
    <t>Repayment of long-term borrowings</t>
  </si>
  <si>
    <t>Dividends paid</t>
  </si>
  <si>
    <t>NB: The figures in the consolidated cash flow statement cannot be directly traced from the balance sheet</t>
  </si>
  <si>
    <t>exchange differences arising on consolidation.</t>
  </si>
  <si>
    <t>CONSOLIDATED STATEMENT OF CHANGES IN SHAREHOLDERS' EQUITY, IFRS, EUR million</t>
  </si>
  <si>
    <t>COMMITMENTS AND CONTINGENCIES, EUR million</t>
  </si>
  <si>
    <t>Assets pledged</t>
  </si>
  <si>
    <t>Contingent liabilities on behalf of Group companies</t>
  </si>
  <si>
    <t>Other guarantees</t>
  </si>
  <si>
    <t>Contingent liabilities on behalf of other companies</t>
  </si>
  <si>
    <t>Guarantees for loans</t>
  </si>
  <si>
    <t>Leasing obligations</t>
  </si>
  <si>
    <t xml:space="preserve">     Other financial assets</t>
  </si>
  <si>
    <t xml:space="preserve">     Bank and cash</t>
  </si>
  <si>
    <t>Capital and reserves attributable to equity holders of the parent</t>
  </si>
  <si>
    <t>Non-current liabilities</t>
  </si>
  <si>
    <t xml:space="preserve">     Income taxes paid</t>
  </si>
  <si>
    <t>Proceeds from stock option exercises</t>
  </si>
  <si>
    <t>Collateral for own commitments</t>
  </si>
  <si>
    <t>Financing commitments</t>
  </si>
  <si>
    <t>Customer finance commitments</t>
  </si>
  <si>
    <t>-</t>
  </si>
  <si>
    <t>Profit</t>
  </si>
  <si>
    <t>Share-based compensation</t>
  </si>
  <si>
    <t>Reissuance of treasury shares</t>
  </si>
  <si>
    <t>Dividend</t>
  </si>
  <si>
    <t>Proceeds from maturities and sale of current available-for-sale investments, liquid assets</t>
  </si>
  <si>
    <t>Share issue premium</t>
  </si>
  <si>
    <t>Share capital</t>
  </si>
  <si>
    <t>Treasury shares</t>
  </si>
  <si>
    <t>Translation difference</t>
  </si>
  <si>
    <t>Fair value and other reserves</t>
  </si>
  <si>
    <t>Retained earnings</t>
  </si>
  <si>
    <t>Before minority</t>
  </si>
  <si>
    <t>Tax benefit on stock options exercised</t>
  </si>
  <si>
    <t>Y-o-Y  change, %</t>
  </si>
  <si>
    <t>Cancellation of treasury shares</t>
  </si>
  <si>
    <t>Settlement of performance shares</t>
  </si>
  <si>
    <t>Acquisition of Group companies, net of acquired cash</t>
  </si>
  <si>
    <t>Acquisition of treasury shares</t>
  </si>
  <si>
    <t>Property under mortgages</t>
  </si>
  <si>
    <t>Venture fund commitments</t>
  </si>
  <si>
    <t>Excess tax benefit on share-based compensation</t>
  </si>
  <si>
    <t>Reserve for invested non-restricted equity</t>
  </si>
  <si>
    <t xml:space="preserve">     Reserve for invested non-restricted equity</t>
  </si>
  <si>
    <t xml:space="preserve">     Current portion of long-term loans</t>
  </si>
  <si>
    <t xml:space="preserve">     Accrued expenses </t>
  </si>
  <si>
    <r>
      <t>Number of shares (1 000 shares)</t>
    </r>
    <r>
      <rPr>
        <sz val="9"/>
        <rFont val="Arial"/>
        <family val="2"/>
      </rPr>
      <t xml:space="preserve"> 1)</t>
    </r>
  </si>
  <si>
    <t>1) Shares owned by Group companies are excluded.</t>
  </si>
  <si>
    <t xml:space="preserve">     Retained earnings </t>
  </si>
  <si>
    <t>Dividends received</t>
  </si>
  <si>
    <t>Financial guarantees on behalf of third parties</t>
  </si>
  <si>
    <t>Minority interest</t>
  </si>
  <si>
    <t>Proceeds from (+) / payment of (-) other long-term loans receivable</t>
  </si>
  <si>
    <t>Proceeds from (+) / payment of (-) short-term loans receivable</t>
  </si>
  <si>
    <t xml:space="preserve">Proceeds from (+) / payment of (-) short-term borrowings </t>
  </si>
  <si>
    <t>Net increase (+) / decrease (-) in cash and cash equivalents</t>
  </si>
  <si>
    <t xml:space="preserve">     Current portion of long-term loans receivable</t>
  </si>
  <si>
    <t>Proceeds from disposal of businesses</t>
  </si>
  <si>
    <t>holders of the parent)</t>
  </si>
  <si>
    <t xml:space="preserve">(for profit attributable to the equity </t>
  </si>
  <si>
    <t>Reported</t>
  </si>
  <si>
    <t>NOKIA GROUP</t>
  </si>
  <si>
    <t xml:space="preserve">  % of net sales</t>
  </si>
  <si>
    <r>
      <t xml:space="preserve">  % </t>
    </r>
    <r>
      <rPr>
        <sz val="10"/>
        <rFont val="Arial"/>
        <family val="2"/>
      </rPr>
      <t>of net sales</t>
    </r>
  </si>
  <si>
    <t>Net sales 1)</t>
  </si>
  <si>
    <t>Cost of sales 2)</t>
  </si>
  <si>
    <t>Research and development expenses 3)</t>
  </si>
  <si>
    <t>Selling and marketing expenses 4)</t>
  </si>
  <si>
    <t>Administrative and general expenses 5)</t>
  </si>
  <si>
    <t>% of net sales</t>
  </si>
  <si>
    <t xml:space="preserve">    </t>
  </si>
  <si>
    <t>Other income and expenses 6)</t>
  </si>
  <si>
    <t xml:space="preserve">Non-IFRS </t>
  </si>
  <si>
    <t>DEVICES &amp; SERVICES, EUR million</t>
  </si>
  <si>
    <t>NOKIA SIEMENS NETWORKS, EUR million</t>
  </si>
  <si>
    <t>NAVTEQ, EUR million</t>
  </si>
  <si>
    <t>Research and development expenses 2)</t>
  </si>
  <si>
    <t>Selling and marketing expenses 3)</t>
  </si>
  <si>
    <t xml:space="preserve">     Other financial liabilities</t>
  </si>
  <si>
    <t>1-12/2008</t>
  </si>
  <si>
    <t>31.12.08</t>
  </si>
  <si>
    <t xml:space="preserve">     GROUP</t>
  </si>
  <si>
    <t>(for profit attributable to the equity holders of the parent)</t>
  </si>
  <si>
    <t>Research and development expenses 1)</t>
  </si>
  <si>
    <t>of the parent)</t>
  </si>
  <si>
    <t>(1 000 shares)</t>
  </si>
  <si>
    <t>Average number of shares</t>
  </si>
  <si>
    <t xml:space="preserve">(for profit attributable to the equity holders </t>
  </si>
  <si>
    <t>GROUP COMMON FUNCTIONS, EUR million</t>
  </si>
  <si>
    <t>31.12.2008</t>
  </si>
  <si>
    <r>
      <t xml:space="preserve">CONSOLIDATED STATEMENT OF FINANCIAL POSITION, IFRS, EUR million </t>
    </r>
    <r>
      <rPr>
        <sz val="10"/>
        <rFont val="Arial"/>
        <family val="2"/>
      </rPr>
      <t>(unaudited)</t>
    </r>
  </si>
  <si>
    <t>CONSOLIDATED INCOME STATEMENT, EUR million</t>
  </si>
  <si>
    <t>Profit attributable to minority interests</t>
  </si>
  <si>
    <t>Other comprehensive income</t>
  </si>
  <si>
    <t>Translation differencies</t>
  </si>
  <si>
    <t>Cash flow hedges</t>
  </si>
  <si>
    <t>Available-for-sale investments</t>
  </si>
  <si>
    <t xml:space="preserve">Income tax related to components of other </t>
  </si>
  <si>
    <t>comperehensive income</t>
  </si>
  <si>
    <t>Total comprehensive income attributable to</t>
  </si>
  <si>
    <t>Balance at December 31, 2008</t>
  </si>
  <si>
    <t xml:space="preserve">Profit </t>
  </si>
  <si>
    <t xml:space="preserve">Total comprehensive income </t>
  </si>
  <si>
    <t>Net investment hedge gains</t>
  </si>
  <si>
    <t>CONSOLIDATED STATEMENT OF CASH FLOWS, IFRS, EUR million</t>
  </si>
  <si>
    <t>Total comprehensive income</t>
  </si>
  <si>
    <t>Balance at December 31, 2007</t>
  </si>
  <si>
    <t xml:space="preserve">Selling and marketing expenses </t>
  </si>
  <si>
    <t xml:space="preserve">Other income and expenses </t>
  </si>
  <si>
    <t>Other increase/decrease, net</t>
  </si>
  <si>
    <t>Other income and expenses 2)</t>
  </si>
  <si>
    <t>Net cash used in / from investing activities</t>
  </si>
  <si>
    <t xml:space="preserve">     Other financial income and expenses, net </t>
  </si>
  <si>
    <t>equity holders of the parent</t>
  </si>
  <si>
    <t>minority interests</t>
  </si>
  <si>
    <t xml:space="preserve">Cost of sales </t>
  </si>
  <si>
    <t xml:space="preserve">without additional information as a result of acquisitions and disposals of subsidiaries and net foreign </t>
  </si>
  <si>
    <t>Other comprehensive income, net of tax</t>
  </si>
  <si>
    <t>30.06.2009</t>
  </si>
  <si>
    <t>30.06.2008</t>
  </si>
  <si>
    <t>1-6/2009</t>
  </si>
  <si>
    <t>1-6/2008</t>
  </si>
  <si>
    <t>4-6/2009</t>
  </si>
  <si>
    <t>4-6/2008</t>
  </si>
  <si>
    <t>Reported 4-6/2009</t>
  </si>
  <si>
    <t>Special items &amp; PPA            4-6/2009</t>
  </si>
  <si>
    <t>Reported  4-6/2008</t>
  </si>
  <si>
    <t>Special items &amp;  PPA          4-6/2008</t>
  </si>
  <si>
    <t>Non-IFRS 4-6/2008</t>
  </si>
  <si>
    <t>1) Amortization of acquired intangible assets of EUR 2 million in Q2/09</t>
  </si>
  <si>
    <t>Special items &amp; PPA             4-6/2009</t>
  </si>
  <si>
    <t>Non-IFRS 4-6/2009</t>
  </si>
  <si>
    <t>1) Deferred revenue related to acquistions of EUR 1 million Q2/09.</t>
  </si>
  <si>
    <t>2) Amortization of acquired intangibles of EUR 88 million in Q2/09.</t>
  </si>
  <si>
    <t>3) Amortization of acquired intangibles of EUR 30 million in Q2/09.</t>
  </si>
  <si>
    <t>Special items &amp; PPA         4-6/2009</t>
  </si>
  <si>
    <t>Special items &amp;       PPA          4-6/2008</t>
  </si>
  <si>
    <t>4) Restructuring charges of EUR 4 million and amortization of acquired intangibles of EUR 71 million</t>
  </si>
  <si>
    <t>Special items &amp;    PPA          4-6/2009</t>
  </si>
  <si>
    <t>Reported   4-6/2008</t>
  </si>
  <si>
    <t>Special items &amp;       PPA           4-6/2008</t>
  </si>
  <si>
    <t>Special items &amp; PPA          4-6/2009</t>
  </si>
  <si>
    <t>30.06.08</t>
  </si>
  <si>
    <t>30.06.09</t>
  </si>
  <si>
    <t>1) Deferred revenue related to acquistions of EUR 4 million in Q2/08.</t>
  </si>
  <si>
    <t>2) Restructuring charges of EUR 37 million in Q2/09 and of EUR 132 million in Q2/08.</t>
  </si>
  <si>
    <t>in Q2/09. Amortization of acquired intangibles of EUR 45 million in Q2/08.</t>
  </si>
  <si>
    <t>in Q2/09. Amortization of acquired intangibles of EUR 71 million in Q2/08.</t>
  </si>
  <si>
    <t>5) Restructuring charges of EUR 41 million in Q2/09 and EUR 45 million in Q2/08.</t>
  </si>
  <si>
    <t>in Q2/09. Restructuring charges of EUR 24 million in Q2/09.</t>
  </si>
  <si>
    <t>Balance at June 30, 2008</t>
  </si>
  <si>
    <t>Balance at June  30, 2009</t>
  </si>
  <si>
    <t xml:space="preserve">     Investments at fair value through profit and loss, liquid assets</t>
  </si>
  <si>
    <t>Contingent liabilities on behalf of associated companies</t>
  </si>
  <si>
    <t>1 EUR = 1.392 USD</t>
  </si>
  <si>
    <t xml:space="preserve">2) Restructuring charges of EUR 83 million, impairment of assets EUR 22 million and gain on sale of </t>
  </si>
  <si>
    <t xml:space="preserve">3) Reversal of restructuring charges of EUR 3 million and amortization of acquired intangibles of EUR 45 million </t>
  </si>
  <si>
    <t>6) Reversal of restructuring charges of EUR 10 million and amortization of acquired intangilbles of EUR 5 million</t>
  </si>
  <si>
    <t>3) Amortization of acquired intangible assets of EUR 135 million and reversal of restructuring charges of EUR 3 million</t>
  </si>
  <si>
    <t>of the Bochum site in Germany in Q2/08.</t>
  </si>
  <si>
    <t xml:space="preserve">security business of EUR 68 million in Q2/09. Restructuring charges of EUR 259 million related to closure </t>
  </si>
  <si>
    <t xml:space="preserve">Purchase of investments at fair value through profit and loss, liquid assets </t>
  </si>
  <si>
    <t>1) Deferred revenue related to acquisitions of EUR 1 million Q2/09 and EUR 4 million in Q2/08.</t>
  </si>
  <si>
    <t>in Q2/09. Amortization of acquired intangible assets of EUR 45 million in Q2/08.</t>
  </si>
  <si>
    <t>4) Restructuring charges of EUR 4 million and amortization of acquired intangible assets of EUR 101 million in Q2/09.</t>
  </si>
  <si>
    <t>Amortization of acquired intangible assets of EUR 71 million in Q2/08.</t>
  </si>
  <si>
    <t>2) Restructuring charges of EUR 37 million in Q2/09 and EUR 132 million in Q2/08.</t>
  </si>
  <si>
    <t>Acquisitions and other changes in minority interests</t>
  </si>
  <si>
    <t>CONSOLIDATED INCOME STATEMENT, IFRS, EUR million</t>
  </si>
  <si>
    <t>CONSOLIDATED STATEMENT OF COMPREHENSIVE INCOME, IFRS, EUR million</t>
  </si>
  <si>
    <t>Greater China</t>
  </si>
  <si>
    <t>Net cash  used in financing activities</t>
  </si>
  <si>
    <t xml:space="preserve">6) Restructuring charges of EUR 73 million, amortization of acquired intangible assets of EUR 5 milion, impairment </t>
  </si>
  <si>
    <t>Restructuring charges of EUR 283 million in Q2/08.</t>
  </si>
  <si>
    <t xml:space="preserve">of intangible assets of EUR 22 million and gain on sale of security appliance business of EUR 68 million in Q2/09.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</si>
</sst>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0.0000"/>
  </numFmts>
  <fonts count="1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 quotePrefix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right"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3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0" fillId="0" borderId="4" xfId="0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4" fillId="0" borderId="1" xfId="0" applyFont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/>
    </xf>
    <xf numFmtId="0" fontId="7" fillId="0" borderId="0" xfId="0" applyFont="1" applyAlignment="1" quotePrefix="1">
      <alignment horizontal="right"/>
    </xf>
    <xf numFmtId="0" fontId="10" fillId="0" borderId="4" xfId="0" applyFont="1" applyBorder="1" applyAlignment="1">
      <alignment/>
    </xf>
    <xf numFmtId="3" fontId="4" fillId="0" borderId="0" xfId="0" applyNumberFormat="1" applyFont="1" applyAlignment="1">
      <alignment horizontal="right"/>
    </xf>
    <xf numFmtId="3" fontId="10" fillId="0" borderId="4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10" fillId="0" borderId="4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0" fillId="0" borderId="1" xfId="0" applyNumberFormat="1" applyBorder="1" applyAlignment="1">
      <alignment horizontal="right"/>
    </xf>
    <xf numFmtId="0" fontId="2" fillId="0" borderId="5" xfId="0" applyFont="1" applyBorder="1" applyAlignment="1" quotePrefix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169" fontId="3" fillId="0" borderId="7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169" fontId="3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169" fontId="3" fillId="0" borderId="7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3" fillId="0" borderId="8" xfId="0" applyNumberFormat="1" applyFont="1" applyFill="1" applyBorder="1" applyAlignment="1">
      <alignment/>
    </xf>
    <xf numFmtId="0" fontId="2" fillId="0" borderId="7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5" xfId="0" applyFont="1" applyBorder="1" applyAlignment="1" quotePrefix="1">
      <alignment horizontal="right" wrapText="1"/>
    </xf>
    <xf numFmtId="0" fontId="0" fillId="0" borderId="2" xfId="0" applyFont="1" applyBorder="1" applyAlignment="1">
      <alignment horizontal="right" wrapText="1"/>
    </xf>
    <xf numFmtId="0" fontId="0" fillId="0" borderId="6" xfId="0" applyFont="1" applyBorder="1" applyAlignment="1">
      <alignment horizontal="right" wrapText="1"/>
    </xf>
    <xf numFmtId="0" fontId="0" fillId="0" borderId="7" xfId="0" applyFont="1" applyBorder="1" applyAlignment="1" quotePrefix="1">
      <alignment horizontal="right" wrapText="1"/>
    </xf>
    <xf numFmtId="0" fontId="0" fillId="0" borderId="8" xfId="0" applyFont="1" applyBorder="1" applyAlignment="1">
      <alignment horizontal="right" wrapText="1"/>
    </xf>
    <xf numFmtId="3" fontId="0" fillId="0" borderId="7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169" fontId="1" fillId="0" borderId="7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9" fontId="1" fillId="0" borderId="8" xfId="0" applyNumberFormat="1" applyFont="1" applyBorder="1" applyAlignment="1">
      <alignment/>
    </xf>
    <xf numFmtId="169" fontId="0" fillId="0" borderId="7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169" fontId="1" fillId="0" borderId="7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8" xfId="0" applyNumberFormat="1" applyFont="1" applyFill="1" applyBorder="1" applyAlignment="1">
      <alignment/>
    </xf>
    <xf numFmtId="2" fontId="0" fillId="0" borderId="7" xfId="0" applyNumberFormat="1" applyBorder="1" applyAlignment="1">
      <alignment/>
    </xf>
    <xf numFmtId="2" fontId="0" fillId="0" borderId="0" xfId="0" applyNumberForma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9" fontId="3" fillId="0" borderId="9" xfId="0" applyNumberFormat="1" applyFont="1" applyFill="1" applyBorder="1" applyAlignment="1">
      <alignment/>
    </xf>
    <xf numFmtId="169" fontId="3" fillId="0" borderId="1" xfId="0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3" fontId="2" fillId="0" borderId="8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69" fontId="3" fillId="0" borderId="1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9" fontId="1" fillId="0" borderId="9" xfId="0" applyNumberFormat="1" applyFont="1" applyFill="1" applyBorder="1" applyAlignment="1">
      <alignment/>
    </xf>
    <xf numFmtId="169" fontId="1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 quotePrefix="1">
      <alignment horizontal="right" wrapText="1"/>
    </xf>
    <xf numFmtId="2" fontId="0" fillId="0" borderId="8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 quotePrefix="1">
      <alignment horizontal="right" wrapText="1"/>
    </xf>
    <xf numFmtId="0" fontId="2" fillId="0" borderId="9" xfId="0" applyFont="1" applyBorder="1" applyAlignment="1" quotePrefix="1">
      <alignment horizontal="right" wrapText="1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2" xfId="0" applyFont="1" applyBorder="1" applyAlignment="1" quotePrefix="1">
      <alignment horizontal="right"/>
    </xf>
    <xf numFmtId="0" fontId="0" fillId="0" borderId="2" xfId="0" applyFont="1" applyBorder="1" applyAlignment="1" quotePrefix="1">
      <alignment horizontal="right"/>
    </xf>
    <xf numFmtId="14" fontId="2" fillId="0" borderId="2" xfId="0" applyNumberFormat="1" applyFont="1" applyBorder="1" applyAlignment="1" quotePrefix="1">
      <alignment horizontal="right"/>
    </xf>
    <xf numFmtId="14" fontId="0" fillId="0" borderId="2" xfId="0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" xfId="0" applyFont="1" applyBorder="1" applyAlignment="1" quotePrefix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 quotePrefix="1">
      <alignment horizontal="right" wrapText="1"/>
    </xf>
    <xf numFmtId="2" fontId="2" fillId="0" borderId="0" xfId="0" applyNumberFormat="1" applyFont="1" applyFill="1" applyBorder="1" applyAlignment="1">
      <alignment/>
    </xf>
    <xf numFmtId="2" fontId="2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1" fillId="0" borderId="0" xfId="0" applyFont="1" applyAlignment="1">
      <alignment/>
    </xf>
    <xf numFmtId="169" fontId="2" fillId="0" borderId="0" xfId="0" applyNumberFormat="1" applyFont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2" fontId="7" fillId="0" borderId="1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Alignment="1">
      <alignment/>
    </xf>
    <xf numFmtId="2" fontId="2" fillId="0" borderId="8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2" fillId="0" borderId="0" xfId="0" applyFont="1" applyFill="1" applyAlignment="1">
      <alignment wrapText="1"/>
    </xf>
    <xf numFmtId="3" fontId="0" fillId="0" borderId="10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9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2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4" fontId="2" fillId="0" borderId="0" xfId="0" applyNumberFormat="1" applyFont="1" applyFill="1" applyAlignment="1" quotePrefix="1">
      <alignment horizontal="right"/>
    </xf>
    <xf numFmtId="14" fontId="0" fillId="0" borderId="0" xfId="0" applyNumberFormat="1" applyFill="1" applyAlignment="1" quotePrefix="1">
      <alignment horizontal="right"/>
    </xf>
    <xf numFmtId="0" fontId="0" fillId="0" borderId="0" xfId="0" applyFill="1" applyAlignment="1" quotePrefix="1">
      <alignment horizontal="right"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" fontId="0" fillId="0" borderId="1" xfId="0" applyNumberFormat="1" applyFill="1" applyBorder="1" applyAlignment="1">
      <alignment/>
    </xf>
    <xf numFmtId="0" fontId="2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" xfId="0" applyBorder="1" applyAlignment="1" quotePrefix="1">
      <alignment horizontal="right"/>
    </xf>
    <xf numFmtId="0" fontId="2" fillId="0" borderId="1" xfId="0" applyFont="1" applyBorder="1" applyAlignment="1" quotePrefix="1">
      <alignment horizontal="right"/>
    </xf>
    <xf numFmtId="3" fontId="2" fillId="0" borderId="0" xfId="0" applyNumberFormat="1" applyFont="1" applyFill="1" applyAlignment="1">
      <alignment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/>
    </xf>
    <xf numFmtId="3" fontId="2" fillId="0" borderId="1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3" fontId="0" fillId="0" borderId="1" xfId="0" applyNumberFormat="1" applyFont="1" applyFill="1" applyBorder="1" applyAlignment="1">
      <alignment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4" fontId="0" fillId="0" borderId="0" xfId="0" applyNumberFormat="1" applyAlignment="1">
      <alignment/>
    </xf>
    <xf numFmtId="3" fontId="0" fillId="0" borderId="15" xfId="0" applyNumberForma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3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3" width="10.28125" style="0" customWidth="1"/>
    <col min="4" max="4" width="4.7109375" style="0" customWidth="1"/>
    <col min="5" max="6" width="10.28125" style="0" customWidth="1"/>
  </cols>
  <sheetData>
    <row r="1" spans="1:6" ht="12.75">
      <c r="A1" s="200" t="s">
        <v>182</v>
      </c>
      <c r="B1" s="200"/>
      <c r="C1" s="2"/>
      <c r="D1" s="2"/>
      <c r="E1" s="2"/>
      <c r="F1" s="2"/>
    </row>
    <row r="2" ht="12.75">
      <c r="A2" t="s">
        <v>0</v>
      </c>
    </row>
    <row r="4" spans="2:6" ht="12.75">
      <c r="B4" s="169" t="s">
        <v>151</v>
      </c>
      <c r="C4" s="168" t="s">
        <v>151</v>
      </c>
      <c r="E4" s="169" t="s">
        <v>163</v>
      </c>
      <c r="F4" s="168" t="s">
        <v>163</v>
      </c>
    </row>
    <row r="5" spans="1:6" ht="12.75">
      <c r="A5" s="108"/>
      <c r="B5" s="165" t="s">
        <v>213</v>
      </c>
      <c r="C5" s="164" t="s">
        <v>214</v>
      </c>
      <c r="D5" s="156"/>
      <c r="E5" s="165" t="s">
        <v>213</v>
      </c>
      <c r="F5" s="164" t="s">
        <v>214</v>
      </c>
    </row>
    <row r="6" spans="2:6" ht="12.75">
      <c r="B6" s="97"/>
      <c r="C6" s="108"/>
      <c r="E6" s="97"/>
      <c r="F6" s="108"/>
    </row>
    <row r="7" spans="1:6" ht="12.75">
      <c r="A7" s="2" t="s">
        <v>1</v>
      </c>
      <c r="B7" s="89">
        <v>9912</v>
      </c>
      <c r="C7" s="136">
        <v>13151</v>
      </c>
      <c r="D7" s="50"/>
      <c r="E7" s="89">
        <v>9913</v>
      </c>
      <c r="F7" s="136">
        <v>13155</v>
      </c>
    </row>
    <row r="8" spans="1:6" ht="12.75">
      <c r="A8" t="s">
        <v>13</v>
      </c>
      <c r="B8" s="91">
        <v>-6685</v>
      </c>
      <c r="C8" s="120">
        <v>-8727</v>
      </c>
      <c r="D8" s="154"/>
      <c r="E8" s="91">
        <v>-6648</v>
      </c>
      <c r="F8" s="120">
        <v>-8595</v>
      </c>
    </row>
    <row r="9" spans="2:6" ht="12.75">
      <c r="B9" s="93"/>
      <c r="C9" s="118"/>
      <c r="D9" s="19"/>
      <c r="E9" s="93"/>
      <c r="F9" s="118"/>
    </row>
    <row r="10" spans="1:6" ht="12.75">
      <c r="A10" s="2" t="s">
        <v>2</v>
      </c>
      <c r="B10" s="89">
        <f>B7+B8</f>
        <v>3227</v>
      </c>
      <c r="C10" s="136">
        <f>C7+C8</f>
        <v>4424</v>
      </c>
      <c r="D10" s="50"/>
      <c r="E10" s="89">
        <f>E7+E8</f>
        <v>3265</v>
      </c>
      <c r="F10" s="136">
        <f>F7+F8</f>
        <v>4560</v>
      </c>
    </row>
    <row r="11" spans="1:6" ht="12.75">
      <c r="A11" t="s">
        <v>29</v>
      </c>
      <c r="B11" s="89">
        <v>-1458</v>
      </c>
      <c r="C11" s="118">
        <v>-1396</v>
      </c>
      <c r="D11" s="19"/>
      <c r="E11" s="89">
        <v>-1326</v>
      </c>
      <c r="F11" s="118">
        <v>-1351</v>
      </c>
    </row>
    <row r="12" spans="1:6" ht="12.75">
      <c r="A12" t="s">
        <v>14</v>
      </c>
      <c r="B12" s="89">
        <v>-1003</v>
      </c>
      <c r="C12" s="118">
        <v>-990</v>
      </c>
      <c r="D12" s="19"/>
      <c r="E12" s="89">
        <v>-898</v>
      </c>
      <c r="F12" s="118">
        <v>-919</v>
      </c>
    </row>
    <row r="13" spans="1:6" ht="12.75">
      <c r="A13" t="s">
        <v>15</v>
      </c>
      <c r="B13" s="89">
        <v>-304</v>
      </c>
      <c r="C13" s="118">
        <v>-338</v>
      </c>
      <c r="D13" s="19"/>
      <c r="E13" s="89">
        <v>-263</v>
      </c>
      <c r="F13" s="118">
        <v>-293</v>
      </c>
    </row>
    <row r="14" spans="1:6" ht="12.75">
      <c r="A14" t="s">
        <v>16</v>
      </c>
      <c r="B14" s="89">
        <v>143</v>
      </c>
      <c r="C14" s="118">
        <v>119</v>
      </c>
      <c r="D14" s="19"/>
      <c r="E14" s="89">
        <v>75</v>
      </c>
      <c r="F14" s="118">
        <v>118</v>
      </c>
    </row>
    <row r="15" spans="1:6" ht="12.75">
      <c r="A15" t="s">
        <v>17</v>
      </c>
      <c r="B15" s="91">
        <v>-178</v>
      </c>
      <c r="C15" s="120">
        <v>-345</v>
      </c>
      <c r="D15" s="154"/>
      <c r="E15" s="91">
        <v>-78</v>
      </c>
      <c r="F15" s="120">
        <v>-61</v>
      </c>
    </row>
    <row r="16" spans="2:6" ht="12.75">
      <c r="B16" s="97"/>
      <c r="C16" s="108"/>
      <c r="E16" s="97"/>
      <c r="F16" s="108"/>
    </row>
    <row r="17" spans="1:6" ht="12.75">
      <c r="A17" s="2" t="s">
        <v>3</v>
      </c>
      <c r="B17" s="98">
        <f>SUM(B10:B15)</f>
        <v>427</v>
      </c>
      <c r="C17" s="128">
        <f>SUM(C10:C15)</f>
        <v>1474</v>
      </c>
      <c r="D17" s="67"/>
      <c r="E17" s="98">
        <f>SUM(E10:E15)</f>
        <v>775</v>
      </c>
      <c r="F17" s="128">
        <f>SUM(F10:F15)</f>
        <v>2054</v>
      </c>
    </row>
    <row r="18" spans="1:6" ht="12.75">
      <c r="A18" t="s">
        <v>18</v>
      </c>
      <c r="B18" s="103">
        <v>14</v>
      </c>
      <c r="C18" s="273" t="s">
        <v>111</v>
      </c>
      <c r="E18" s="103">
        <v>14</v>
      </c>
      <c r="F18" s="273" t="s">
        <v>111</v>
      </c>
    </row>
    <row r="19" spans="1:6" ht="12.75">
      <c r="A19" t="s">
        <v>19</v>
      </c>
      <c r="B19" s="105">
        <v>-61</v>
      </c>
      <c r="C19" s="107">
        <v>3</v>
      </c>
      <c r="D19" s="153"/>
      <c r="E19" s="105">
        <v>-61</v>
      </c>
      <c r="F19" s="107">
        <v>3</v>
      </c>
    </row>
    <row r="20" spans="2:6" ht="12.75">
      <c r="B20" s="97"/>
      <c r="C20" s="108"/>
      <c r="E20" s="97"/>
      <c r="F20" s="108"/>
    </row>
    <row r="21" spans="1:6" ht="12.75">
      <c r="A21" s="2" t="s">
        <v>21</v>
      </c>
      <c r="B21" s="98">
        <f>B17+B19+B18</f>
        <v>380</v>
      </c>
      <c r="C21" s="128">
        <f>C17+C19</f>
        <v>1477</v>
      </c>
      <c r="D21" s="68"/>
      <c r="E21" s="98">
        <f>E17+E19+E18</f>
        <v>728</v>
      </c>
      <c r="F21" s="128">
        <f>F17+F19</f>
        <v>2057</v>
      </c>
    </row>
    <row r="22" spans="1:6" ht="12.75">
      <c r="A22" t="s">
        <v>20</v>
      </c>
      <c r="B22" s="105">
        <v>-93</v>
      </c>
      <c r="C22" s="107">
        <v>-394</v>
      </c>
      <c r="D22" s="153"/>
      <c r="E22" s="105">
        <v>-204</v>
      </c>
      <c r="F22" s="107">
        <v>-554</v>
      </c>
    </row>
    <row r="23" spans="2:6" ht="12.75">
      <c r="B23" s="97"/>
      <c r="C23" s="108"/>
      <c r="E23" s="97"/>
      <c r="F23" s="108"/>
    </row>
    <row r="24" spans="1:6" ht="13.5" thickBot="1">
      <c r="A24" s="200" t="s">
        <v>112</v>
      </c>
      <c r="B24" s="203">
        <f>B21+B22</f>
        <v>287</v>
      </c>
      <c r="C24" s="204">
        <f>C21+C22</f>
        <v>1083</v>
      </c>
      <c r="D24" s="67"/>
      <c r="E24" s="203">
        <f>E21+E22</f>
        <v>524</v>
      </c>
      <c r="F24" s="204">
        <f>F21+F22</f>
        <v>1503</v>
      </c>
    </row>
    <row r="25" spans="1:6" ht="13.5" thickTop="1">
      <c r="A25" s="205"/>
      <c r="B25" s="206"/>
      <c r="C25" s="207"/>
      <c r="D25" s="205"/>
      <c r="E25" s="206"/>
      <c r="F25" s="207"/>
    </row>
    <row r="26" spans="1:6" ht="12.75">
      <c r="A26" s="205"/>
      <c r="B26" s="206"/>
      <c r="C26" s="207"/>
      <c r="D26" s="205"/>
      <c r="E26" s="206"/>
      <c r="F26" s="207"/>
    </row>
    <row r="27" spans="1:6" ht="25.5" customHeight="1">
      <c r="A27" s="208" t="s">
        <v>22</v>
      </c>
      <c r="B27" s="223">
        <v>380</v>
      </c>
      <c r="C27" s="128">
        <v>1103</v>
      </c>
      <c r="D27" s="205"/>
      <c r="E27" s="223">
        <v>552</v>
      </c>
      <c r="F27" s="128">
        <v>1407</v>
      </c>
    </row>
    <row r="28" spans="1:6" ht="12.75" customHeight="1">
      <c r="A28" s="208" t="s">
        <v>183</v>
      </c>
      <c r="B28" s="217">
        <v>-93</v>
      </c>
      <c r="C28" s="209">
        <v>-20</v>
      </c>
      <c r="D28" s="205"/>
      <c r="E28" s="217">
        <v>-28</v>
      </c>
      <c r="F28" s="209">
        <v>96</v>
      </c>
    </row>
    <row r="29" spans="1:6" ht="13.5" thickBot="1">
      <c r="A29" s="208"/>
      <c r="B29" s="227">
        <f>B27+B28</f>
        <v>287</v>
      </c>
      <c r="C29" s="210">
        <f>C27+C28</f>
        <v>1083</v>
      </c>
      <c r="D29" s="205"/>
      <c r="E29" s="227">
        <f>E27+E28</f>
        <v>524</v>
      </c>
      <c r="F29" s="210">
        <f>F27+F28</f>
        <v>1503</v>
      </c>
    </row>
    <row r="30" spans="1:6" ht="13.5" thickTop="1">
      <c r="A30" s="69"/>
      <c r="B30" s="97"/>
      <c r="C30" s="108"/>
      <c r="D30" s="76"/>
      <c r="E30" s="97"/>
      <c r="F30" s="108"/>
    </row>
    <row r="31" spans="1:6" ht="12.75">
      <c r="A31" s="2" t="s">
        <v>23</v>
      </c>
      <c r="B31" s="109"/>
      <c r="C31" s="111"/>
      <c r="D31" s="2"/>
      <c r="E31" s="109"/>
      <c r="F31" s="111"/>
    </row>
    <row r="32" spans="1:6" ht="12.75">
      <c r="A32" t="s">
        <v>150</v>
      </c>
      <c r="B32" s="97"/>
      <c r="C32" s="108"/>
      <c r="E32" s="97"/>
      <c r="F32" s="108"/>
    </row>
    <row r="33" spans="1:6" ht="12.75">
      <c r="A33" t="s">
        <v>149</v>
      </c>
      <c r="B33" s="97"/>
      <c r="C33" s="108"/>
      <c r="E33" s="97"/>
      <c r="F33" s="108"/>
    </row>
    <row r="34" spans="1:6" ht="12.75">
      <c r="A34" t="s">
        <v>24</v>
      </c>
      <c r="B34" s="181">
        <f>B27/B38*1000</f>
        <v>0.10256911336289304</v>
      </c>
      <c r="C34" s="157">
        <v>0.29</v>
      </c>
      <c r="E34" s="181">
        <f>E27/E38*1000</f>
        <v>0.14899513309557094</v>
      </c>
      <c r="F34" s="108">
        <v>0.37</v>
      </c>
    </row>
    <row r="35" spans="1:6" ht="12.75">
      <c r="A35" t="s">
        <v>25</v>
      </c>
      <c r="B35" s="181">
        <f>B27/B39*1000</f>
        <v>0.10239008088008046</v>
      </c>
      <c r="C35" s="157">
        <v>0.29</v>
      </c>
      <c r="E35" s="181">
        <f>E27/E39*1000</f>
        <v>0.14873506485738003</v>
      </c>
      <c r="F35" s="108">
        <v>0.37</v>
      </c>
    </row>
    <row r="36" spans="2:6" ht="12.75">
      <c r="B36" s="97"/>
      <c r="C36" s="108"/>
      <c r="E36" s="97"/>
      <c r="F36" s="108"/>
    </row>
    <row r="37" spans="1:6" ht="12.75">
      <c r="A37" s="2" t="s">
        <v>26</v>
      </c>
      <c r="B37" s="109"/>
      <c r="C37" s="111"/>
      <c r="D37" s="2"/>
      <c r="E37" s="109"/>
      <c r="F37" s="111"/>
    </row>
    <row r="38" spans="1:6" ht="12.75">
      <c r="A38" t="s">
        <v>24</v>
      </c>
      <c r="B38" s="89">
        <v>3704819</v>
      </c>
      <c r="C38" s="118">
        <v>3755241</v>
      </c>
      <c r="D38" s="19"/>
      <c r="E38" s="89">
        <f>B38</f>
        <v>3704819</v>
      </c>
      <c r="F38" s="118">
        <f>C38</f>
        <v>3755241</v>
      </c>
    </row>
    <row r="39" spans="1:6" ht="12.75">
      <c r="A39" t="s">
        <v>25</v>
      </c>
      <c r="B39" s="89">
        <v>3711297</v>
      </c>
      <c r="C39" s="118">
        <v>3788068</v>
      </c>
      <c r="D39" s="19"/>
      <c r="E39" s="89">
        <f>B39</f>
        <v>3711297</v>
      </c>
      <c r="F39" s="118">
        <f>C39</f>
        <v>3788068</v>
      </c>
    </row>
    <row r="40" spans="1:6" ht="12.75">
      <c r="A40" s="108"/>
      <c r="B40" s="97"/>
      <c r="C40" s="108"/>
      <c r="D40" s="76"/>
      <c r="E40" s="97"/>
      <c r="F40" s="108"/>
    </row>
    <row r="41" spans="2:6" ht="12.75">
      <c r="B41" s="109"/>
      <c r="C41" s="108"/>
      <c r="E41" s="109"/>
      <c r="F41" s="108"/>
    </row>
    <row r="42" spans="1:6" ht="12.75">
      <c r="A42" t="s">
        <v>27</v>
      </c>
      <c r="B42" s="89">
        <v>443</v>
      </c>
      <c r="C42" s="118">
        <v>334</v>
      </c>
      <c r="E42" s="89">
        <v>201</v>
      </c>
      <c r="F42" s="118">
        <v>214</v>
      </c>
    </row>
    <row r="43" spans="2:6" ht="12.75">
      <c r="B43" s="109"/>
      <c r="C43" s="108"/>
      <c r="E43" s="109"/>
      <c r="F43" s="108"/>
    </row>
    <row r="44" spans="1:6" ht="12.75">
      <c r="A44" s="38" t="s">
        <v>28</v>
      </c>
      <c r="B44" s="109">
        <v>9</v>
      </c>
      <c r="C44" s="108">
        <v>39</v>
      </c>
      <c r="E44" s="109">
        <v>9</v>
      </c>
      <c r="F44" s="108">
        <v>39</v>
      </c>
    </row>
    <row r="45" spans="2:6" ht="12.75">
      <c r="B45" s="106"/>
      <c r="C45" s="107"/>
      <c r="E45" s="106"/>
      <c r="F45" s="107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B2" sqref="B2"/>
    </sheetView>
  </sheetViews>
  <sheetFormatPr defaultColWidth="9.140625" defaultRowHeight="12.75"/>
  <cols>
    <col min="1" max="1" width="2.7109375" style="0" customWidth="1"/>
    <col min="2" max="2" width="41.421875" style="0" customWidth="1"/>
    <col min="3" max="7" width="9.7109375" style="0" customWidth="1"/>
  </cols>
  <sheetData>
    <row r="1" spans="1:7" ht="12.75">
      <c r="A1" s="216"/>
      <c r="B1" s="216"/>
      <c r="C1" s="216"/>
      <c r="D1" s="216"/>
      <c r="E1" s="216"/>
      <c r="F1" s="216"/>
      <c r="G1" s="216"/>
    </row>
    <row r="2" spans="1:7" ht="12.75">
      <c r="A2" s="216"/>
      <c r="B2" s="216"/>
      <c r="C2" s="216"/>
      <c r="D2" s="216"/>
      <c r="E2" s="216"/>
      <c r="F2" s="216"/>
      <c r="G2" s="216"/>
    </row>
    <row r="3" spans="1:7" ht="12.75">
      <c r="A3" s="200" t="s">
        <v>260</v>
      </c>
      <c r="B3" s="200"/>
      <c r="C3" s="216"/>
      <c r="D3" s="216"/>
      <c r="E3" s="216"/>
      <c r="F3" s="216"/>
      <c r="G3" s="216"/>
    </row>
    <row r="4" spans="1:7" ht="12.75">
      <c r="A4" s="216"/>
      <c r="B4" s="216"/>
      <c r="C4" s="216"/>
      <c r="D4" s="216"/>
      <c r="E4" s="216"/>
      <c r="F4" s="216"/>
      <c r="G4" s="216"/>
    </row>
    <row r="5" spans="1:7" ht="12.75">
      <c r="A5" s="216"/>
      <c r="B5" s="216"/>
      <c r="C5" s="216"/>
      <c r="D5" s="216"/>
      <c r="E5" s="216"/>
      <c r="F5" s="216"/>
      <c r="G5" s="216"/>
    </row>
    <row r="6" spans="1:7" ht="12.75">
      <c r="A6" s="216"/>
      <c r="B6" s="216"/>
      <c r="C6" s="235" t="s">
        <v>213</v>
      </c>
      <c r="D6" s="236" t="s">
        <v>214</v>
      </c>
      <c r="E6" s="235" t="s">
        <v>211</v>
      </c>
      <c r="F6" s="236" t="s">
        <v>212</v>
      </c>
      <c r="G6" s="237" t="s">
        <v>170</v>
      </c>
    </row>
    <row r="7" spans="1:7" ht="12.75">
      <c r="A7" s="216"/>
      <c r="B7" s="216"/>
      <c r="C7" s="216"/>
      <c r="D7" s="216"/>
      <c r="E7" s="216"/>
      <c r="F7" s="216"/>
      <c r="G7" s="216"/>
    </row>
    <row r="8" spans="1:7" ht="12.75">
      <c r="A8" s="200" t="s">
        <v>192</v>
      </c>
      <c r="B8" s="200"/>
      <c r="C8" s="200">
        <v>287</v>
      </c>
      <c r="D8" s="238">
        <v>1083</v>
      </c>
      <c r="E8" s="56">
        <v>291</v>
      </c>
      <c r="F8" s="238">
        <v>2283</v>
      </c>
      <c r="G8" s="238">
        <v>3889</v>
      </c>
    </row>
    <row r="9" spans="1:7" ht="12.75">
      <c r="A9" s="216"/>
      <c r="B9" s="200"/>
      <c r="C9" s="200"/>
      <c r="D9" s="238"/>
      <c r="E9" s="56"/>
      <c r="F9" s="238"/>
      <c r="G9" s="238"/>
    </row>
    <row r="10" spans="1:7" ht="12.75">
      <c r="A10" s="200" t="s">
        <v>184</v>
      </c>
      <c r="B10" s="200"/>
      <c r="C10" s="200"/>
      <c r="D10" s="238"/>
      <c r="E10" s="56"/>
      <c r="F10" s="238"/>
      <c r="G10" s="238"/>
    </row>
    <row r="11" spans="1:7" ht="12.75">
      <c r="A11" s="216"/>
      <c r="B11" s="216" t="s">
        <v>124</v>
      </c>
      <c r="C11" s="239" t="s">
        <v>111</v>
      </c>
      <c r="D11" s="240" t="s">
        <v>111</v>
      </c>
      <c r="E11" s="276" t="s">
        <v>111</v>
      </c>
      <c r="F11" s="240" t="s">
        <v>111</v>
      </c>
      <c r="G11" s="238">
        <v>4</v>
      </c>
    </row>
    <row r="12" spans="1:7" s="176" customFormat="1" ht="12.75">
      <c r="A12" s="241"/>
      <c r="B12" s="242" t="s">
        <v>132</v>
      </c>
      <c r="C12" s="226">
        <v>-1</v>
      </c>
      <c r="D12" s="243">
        <v>-70</v>
      </c>
      <c r="E12" s="277">
        <v>-14</v>
      </c>
      <c r="F12" s="243">
        <v>-100</v>
      </c>
      <c r="G12" s="243">
        <v>-128</v>
      </c>
    </row>
    <row r="13" spans="1:7" ht="12.75">
      <c r="A13" s="216"/>
      <c r="B13" s="244" t="s">
        <v>185</v>
      </c>
      <c r="C13" s="226">
        <v>-549</v>
      </c>
      <c r="D13" s="243">
        <v>82</v>
      </c>
      <c r="E13" s="277">
        <v>-161</v>
      </c>
      <c r="F13" s="243">
        <v>-49</v>
      </c>
      <c r="G13" s="243">
        <v>595</v>
      </c>
    </row>
    <row r="14" spans="1:7" ht="12.75">
      <c r="A14" s="216"/>
      <c r="B14" s="244" t="s">
        <v>194</v>
      </c>
      <c r="C14" s="226">
        <v>61</v>
      </c>
      <c r="D14" s="243">
        <v>-11</v>
      </c>
      <c r="E14" s="277">
        <v>34</v>
      </c>
      <c r="F14" s="243">
        <v>26</v>
      </c>
      <c r="G14" s="243">
        <v>-123</v>
      </c>
    </row>
    <row r="15" spans="1:7" ht="12.75">
      <c r="A15" s="216"/>
      <c r="B15" s="244" t="s">
        <v>186</v>
      </c>
      <c r="C15" s="226">
        <v>96</v>
      </c>
      <c r="D15" s="243">
        <v>-277</v>
      </c>
      <c r="E15" s="277">
        <v>-288</v>
      </c>
      <c r="F15" s="243">
        <v>-305</v>
      </c>
      <c r="G15" s="243">
        <v>-40</v>
      </c>
    </row>
    <row r="16" spans="1:7" ht="12.75">
      <c r="A16" s="216"/>
      <c r="B16" s="244" t="s">
        <v>187</v>
      </c>
      <c r="C16" s="226">
        <v>-5</v>
      </c>
      <c r="D16" s="243">
        <v>2</v>
      </c>
      <c r="E16" s="277">
        <v>-11</v>
      </c>
      <c r="F16" s="243">
        <v>18</v>
      </c>
      <c r="G16" s="243">
        <v>-15</v>
      </c>
    </row>
    <row r="17" spans="1:7" ht="12.75">
      <c r="A17" s="216"/>
      <c r="B17" s="244" t="s">
        <v>200</v>
      </c>
      <c r="C17" s="226">
        <v>2</v>
      </c>
      <c r="D17" s="243">
        <v>3</v>
      </c>
      <c r="E17" s="277">
        <v>-12</v>
      </c>
      <c r="F17" s="243">
        <v>-33</v>
      </c>
      <c r="G17" s="243">
        <v>28</v>
      </c>
    </row>
    <row r="18" spans="1:7" ht="12.75">
      <c r="A18" s="216" t="s">
        <v>188</v>
      </c>
      <c r="B18" s="216"/>
      <c r="C18" s="200"/>
      <c r="D18" s="238"/>
      <c r="E18" s="56"/>
      <c r="F18" s="238"/>
      <c r="G18" s="238"/>
    </row>
    <row r="19" spans="1:7" ht="12.75">
      <c r="A19" s="216" t="s">
        <v>189</v>
      </c>
      <c r="B19" s="216"/>
      <c r="C19" s="218">
        <v>-42</v>
      </c>
      <c r="D19" s="245">
        <v>69</v>
      </c>
      <c r="E19" s="233">
        <v>60</v>
      </c>
      <c r="F19" s="245">
        <v>71</v>
      </c>
      <c r="G19" s="245">
        <v>58</v>
      </c>
    </row>
    <row r="20" spans="1:7" ht="12.75">
      <c r="A20" s="216"/>
      <c r="B20" s="216"/>
      <c r="C20" s="200"/>
      <c r="D20" s="238"/>
      <c r="E20" s="56"/>
      <c r="F20" s="238"/>
      <c r="G20" s="238"/>
    </row>
    <row r="21" spans="1:7" ht="12.75">
      <c r="A21" s="200" t="s">
        <v>208</v>
      </c>
      <c r="B21" s="200"/>
      <c r="C21" s="218">
        <f>SUM(C11:C19)</f>
        <v>-438</v>
      </c>
      <c r="D21" s="245">
        <f>SUM(D11:D19)</f>
        <v>-202</v>
      </c>
      <c r="E21" s="233">
        <f>SUM(E11:E19)</f>
        <v>-392</v>
      </c>
      <c r="F21" s="245">
        <f>SUM(F11:F19)</f>
        <v>-372</v>
      </c>
      <c r="G21" s="245">
        <f>SUM(G11:G19)</f>
        <v>379</v>
      </c>
    </row>
    <row r="22" spans="1:7" ht="12.75">
      <c r="A22" s="216"/>
      <c r="B22" s="216"/>
      <c r="C22" s="200"/>
      <c r="D22" s="238"/>
      <c r="E22" s="56"/>
      <c r="F22" s="238"/>
      <c r="G22" s="238"/>
    </row>
    <row r="23" spans="1:7" ht="13.5" thickBot="1">
      <c r="A23" s="200" t="s">
        <v>193</v>
      </c>
      <c r="B23" s="216"/>
      <c r="C23" s="246">
        <f>C8+C21</f>
        <v>-151</v>
      </c>
      <c r="D23" s="247">
        <f>D8+D21</f>
        <v>881</v>
      </c>
      <c r="E23" s="211">
        <f>E8+E21</f>
        <v>-101</v>
      </c>
      <c r="F23" s="247">
        <f>F8+F21</f>
        <v>1911</v>
      </c>
      <c r="G23" s="247">
        <f>G8+G21</f>
        <v>4268</v>
      </c>
    </row>
    <row r="24" spans="1:7" ht="13.5" thickTop="1">
      <c r="A24" s="216"/>
      <c r="B24" s="216"/>
      <c r="C24" s="200"/>
      <c r="D24" s="238"/>
      <c r="E24" s="56"/>
      <c r="F24" s="238"/>
      <c r="G24" s="238"/>
    </row>
    <row r="25" spans="1:7" ht="12.75">
      <c r="A25" s="216"/>
      <c r="B25" s="216"/>
      <c r="C25" s="200"/>
      <c r="D25" s="238"/>
      <c r="E25" s="56"/>
      <c r="F25" s="238"/>
      <c r="G25" s="238"/>
    </row>
    <row r="26" spans="1:7" ht="12.75">
      <c r="A26" s="200" t="s">
        <v>190</v>
      </c>
      <c r="B26" s="216"/>
      <c r="C26" s="200"/>
      <c r="D26" s="238"/>
      <c r="E26" s="56"/>
      <c r="F26" s="238"/>
      <c r="G26" s="238"/>
    </row>
    <row r="27" spans="1:7" ht="12.75">
      <c r="A27" s="200"/>
      <c r="B27" s="200" t="s">
        <v>204</v>
      </c>
      <c r="C27" s="200">
        <v>-91</v>
      </c>
      <c r="D27" s="238">
        <v>942</v>
      </c>
      <c r="E27" s="56">
        <v>99</v>
      </c>
      <c r="F27" s="238">
        <v>1955</v>
      </c>
      <c r="G27" s="238">
        <v>4459</v>
      </c>
    </row>
    <row r="28" spans="1:7" ht="12.75">
      <c r="A28" s="216"/>
      <c r="B28" s="200" t="s">
        <v>205</v>
      </c>
      <c r="C28" s="200">
        <v>-60</v>
      </c>
      <c r="D28" s="238">
        <v>-61</v>
      </c>
      <c r="E28" s="56">
        <v>-200</v>
      </c>
      <c r="F28" s="238">
        <v>-44</v>
      </c>
      <c r="G28" s="238">
        <v>-191</v>
      </c>
    </row>
    <row r="29" spans="1:7" ht="13.5" thickBot="1">
      <c r="A29" s="216"/>
      <c r="B29" s="216"/>
      <c r="C29" s="228">
        <f>C27+C28</f>
        <v>-151</v>
      </c>
      <c r="D29" s="248">
        <f>D27+D28</f>
        <v>881</v>
      </c>
      <c r="E29" s="278">
        <f>E27+E28</f>
        <v>-101</v>
      </c>
      <c r="F29" s="248">
        <f>F27+F28</f>
        <v>1911</v>
      </c>
      <c r="G29" s="248">
        <f>G27+G28</f>
        <v>4268</v>
      </c>
    </row>
    <row r="30" spans="1:7" ht="13.5" thickTop="1">
      <c r="A30" s="216"/>
      <c r="B30" s="216"/>
      <c r="C30" s="216"/>
      <c r="D30" s="216"/>
      <c r="E30" s="216"/>
      <c r="F30" s="216"/>
      <c r="G30" s="216"/>
    </row>
    <row r="31" spans="1:7" ht="12.75">
      <c r="A31" s="216"/>
      <c r="B31" s="216"/>
      <c r="C31" s="216"/>
      <c r="D31" s="216"/>
      <c r="E31" s="216"/>
      <c r="F31" s="216"/>
      <c r="G31" s="216"/>
    </row>
  </sheetData>
  <sheetProtection sheet="1" objects="1" scenarios="1"/>
  <printOptions/>
  <pageMargins left="0.75" right="0.28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F63"/>
  <sheetViews>
    <sheetView workbookViewId="0" topLeftCell="A1">
      <selection activeCell="C9" sqref="C9"/>
    </sheetView>
  </sheetViews>
  <sheetFormatPr defaultColWidth="9.140625" defaultRowHeight="12.75"/>
  <cols>
    <col min="1" max="1" width="51.7109375" style="0" customWidth="1"/>
    <col min="2" max="4" width="11.7109375" style="0" customWidth="1"/>
  </cols>
  <sheetData>
    <row r="3" spans="1:3" ht="12.75">
      <c r="A3" s="200" t="s">
        <v>181</v>
      </c>
      <c r="B3" s="2"/>
      <c r="C3" s="2"/>
    </row>
    <row r="5" spans="1:4" ht="12.75">
      <c r="A5" s="14" t="s">
        <v>30</v>
      </c>
      <c r="B5" s="15" t="s">
        <v>209</v>
      </c>
      <c r="C5" s="44" t="s">
        <v>210</v>
      </c>
      <c r="D5" s="44" t="s">
        <v>180</v>
      </c>
    </row>
    <row r="6" spans="1:4" ht="12.75">
      <c r="A6" s="14" t="s">
        <v>31</v>
      </c>
      <c r="B6" s="16"/>
      <c r="C6" s="16"/>
      <c r="D6" s="16"/>
    </row>
    <row r="7" spans="1:4" ht="12.75">
      <c r="A7" s="16" t="s">
        <v>32</v>
      </c>
      <c r="B7" s="21">
        <v>204</v>
      </c>
      <c r="C7" s="22">
        <v>342</v>
      </c>
      <c r="D7" s="22">
        <v>244</v>
      </c>
    </row>
    <row r="8" spans="1:4" ht="12.75">
      <c r="A8" s="16" t="s">
        <v>33</v>
      </c>
      <c r="B8" s="21">
        <v>6290</v>
      </c>
      <c r="C8" s="22">
        <v>1512</v>
      </c>
      <c r="D8" s="22">
        <v>6257</v>
      </c>
    </row>
    <row r="9" spans="1:4" ht="12.75">
      <c r="A9" s="16" t="s">
        <v>34</v>
      </c>
      <c r="B9" s="21">
        <v>3348</v>
      </c>
      <c r="C9" s="22">
        <v>2220</v>
      </c>
      <c r="D9" s="22">
        <v>3913</v>
      </c>
    </row>
    <row r="10" spans="1:4" ht="12.75">
      <c r="A10" s="16" t="s">
        <v>35</v>
      </c>
      <c r="B10" s="21">
        <v>2011</v>
      </c>
      <c r="C10" s="22">
        <v>1862</v>
      </c>
      <c r="D10" s="22">
        <v>2090</v>
      </c>
    </row>
    <row r="11" spans="1:4" ht="12.75">
      <c r="A11" s="16" t="s">
        <v>36</v>
      </c>
      <c r="B11" s="21">
        <v>69</v>
      </c>
      <c r="C11" s="22">
        <v>327</v>
      </c>
      <c r="D11" s="22">
        <v>96</v>
      </c>
    </row>
    <row r="12" spans="1:4" ht="12.75">
      <c r="A12" s="16" t="s">
        <v>37</v>
      </c>
      <c r="B12" s="21">
        <v>510</v>
      </c>
      <c r="C12" s="22">
        <v>408</v>
      </c>
      <c r="D12" s="22">
        <v>512</v>
      </c>
    </row>
    <row r="13" spans="1:4" ht="12.75">
      <c r="A13" s="16" t="s">
        <v>38</v>
      </c>
      <c r="B13" s="21">
        <v>2129</v>
      </c>
      <c r="C13" s="22">
        <v>1671</v>
      </c>
      <c r="D13" s="22">
        <v>1963</v>
      </c>
    </row>
    <row r="14" spans="1:4" ht="12.75">
      <c r="A14" s="16" t="s">
        <v>39</v>
      </c>
      <c r="B14" s="21">
        <v>37</v>
      </c>
      <c r="C14" s="22">
        <v>16</v>
      </c>
      <c r="D14" s="22">
        <v>27</v>
      </c>
    </row>
    <row r="15" spans="1:4" ht="12.75">
      <c r="A15" s="16" t="s">
        <v>40</v>
      </c>
      <c r="B15" s="61">
        <v>8</v>
      </c>
      <c r="C15" s="189">
        <v>24</v>
      </c>
      <c r="D15" s="189">
        <v>10</v>
      </c>
    </row>
    <row r="16" spans="1:4" ht="12.75">
      <c r="A16" s="16"/>
      <c r="B16" s="58">
        <f>SUM(B7:B15)</f>
        <v>14606</v>
      </c>
      <c r="C16" s="190">
        <f>SUM(C7:C15)</f>
        <v>8382</v>
      </c>
      <c r="D16" s="190">
        <f>SUM(D7:D15)</f>
        <v>15112</v>
      </c>
    </row>
    <row r="17" spans="1:4" ht="12.75">
      <c r="A17" s="14" t="s">
        <v>41</v>
      </c>
      <c r="B17" s="21"/>
      <c r="C17" s="22"/>
      <c r="D17" s="22"/>
    </row>
    <row r="18" spans="1:4" ht="12.75">
      <c r="A18" s="16" t="s">
        <v>42</v>
      </c>
      <c r="B18" s="21">
        <v>1973</v>
      </c>
      <c r="C18" s="22">
        <v>2763</v>
      </c>
      <c r="D18" s="22">
        <v>2533</v>
      </c>
    </row>
    <row r="19" spans="1:4" ht="12.75">
      <c r="A19" s="16" t="s">
        <v>43</v>
      </c>
      <c r="B19" s="21">
        <v>8725</v>
      </c>
      <c r="C19" s="22">
        <v>11084</v>
      </c>
      <c r="D19" s="22">
        <v>9444</v>
      </c>
    </row>
    <row r="20" spans="1:4" ht="12.75">
      <c r="A20" s="16" t="s">
        <v>44</v>
      </c>
      <c r="B20" s="55">
        <v>4571</v>
      </c>
      <c r="C20" s="66">
        <v>3277</v>
      </c>
      <c r="D20" s="66">
        <v>4538</v>
      </c>
    </row>
    <row r="21" spans="1:4" ht="12.75">
      <c r="A21" s="16" t="s">
        <v>147</v>
      </c>
      <c r="B21" s="55">
        <v>13</v>
      </c>
      <c r="C21" s="66">
        <v>125</v>
      </c>
      <c r="D21" s="66">
        <v>101</v>
      </c>
    </row>
    <row r="22" spans="1:4" ht="12.75">
      <c r="A22" s="16" t="s">
        <v>102</v>
      </c>
      <c r="B22" s="55">
        <v>393</v>
      </c>
      <c r="C22" s="66">
        <v>168</v>
      </c>
      <c r="D22" s="66">
        <v>1034</v>
      </c>
    </row>
    <row r="23" spans="1:4" ht="12.75">
      <c r="A23" s="16" t="s">
        <v>243</v>
      </c>
      <c r="B23" s="55">
        <v>689</v>
      </c>
      <c r="C23" s="196" t="s">
        <v>111</v>
      </c>
      <c r="D23" s="196" t="s">
        <v>111</v>
      </c>
    </row>
    <row r="24" spans="1:4" ht="12.75">
      <c r="A24" s="16" t="s">
        <v>45</v>
      </c>
      <c r="B24" s="21">
        <v>1205</v>
      </c>
      <c r="C24" s="22">
        <v>2771</v>
      </c>
      <c r="D24" s="22">
        <v>1272</v>
      </c>
    </row>
    <row r="25" spans="1:4" ht="12.75">
      <c r="A25" s="16" t="s">
        <v>46</v>
      </c>
      <c r="B25" s="26">
        <v>3434</v>
      </c>
      <c r="C25" s="27">
        <v>3436</v>
      </c>
      <c r="D25" s="27">
        <v>3842</v>
      </c>
    </row>
    <row r="26" spans="1:4" ht="12.75">
      <c r="A26" s="16" t="s">
        <v>103</v>
      </c>
      <c r="B26" s="61">
        <v>1666</v>
      </c>
      <c r="C26" s="189">
        <v>1774</v>
      </c>
      <c r="D26" s="189">
        <v>1706</v>
      </c>
    </row>
    <row r="27" spans="1:4" ht="12.75">
      <c r="A27" s="16"/>
      <c r="B27" s="58">
        <f>SUM(B18:B26)</f>
        <v>22669</v>
      </c>
      <c r="C27" s="190">
        <f>SUM(C18:C26)</f>
        <v>25398</v>
      </c>
      <c r="D27" s="190">
        <f>SUM(D18:D26)</f>
        <v>24470</v>
      </c>
    </row>
    <row r="28" spans="1:4" ht="16.5" customHeight="1" thickBot="1">
      <c r="A28" s="14" t="s">
        <v>47</v>
      </c>
      <c r="B28" s="59">
        <f>B16+B27</f>
        <v>37275</v>
      </c>
      <c r="C28" s="191">
        <f>C16+C27</f>
        <v>33780</v>
      </c>
      <c r="D28" s="191">
        <f>D16+D27</f>
        <v>39582</v>
      </c>
    </row>
    <row r="29" spans="1:4" ht="13.5" thickTop="1">
      <c r="A29" s="16"/>
      <c r="B29" s="16"/>
      <c r="C29" s="16"/>
      <c r="D29" s="16"/>
    </row>
    <row r="30" spans="1:4" ht="12.75">
      <c r="A30" s="14" t="s">
        <v>48</v>
      </c>
      <c r="B30" s="14"/>
      <c r="C30" s="14"/>
      <c r="D30" s="16"/>
    </row>
    <row r="31" spans="1:4" ht="12.75">
      <c r="A31" s="14" t="s">
        <v>104</v>
      </c>
      <c r="B31" s="14"/>
      <c r="C31" s="14"/>
      <c r="D31" s="16"/>
    </row>
    <row r="32" spans="1:4" ht="12.75">
      <c r="A32" s="16" t="s">
        <v>49</v>
      </c>
      <c r="B32" s="21">
        <v>246</v>
      </c>
      <c r="C32" s="22">
        <v>246</v>
      </c>
      <c r="D32" s="22">
        <v>246</v>
      </c>
    </row>
    <row r="33" spans="1:4" ht="12.75">
      <c r="A33" s="16" t="s">
        <v>50</v>
      </c>
      <c r="B33" s="21">
        <v>299</v>
      </c>
      <c r="C33" s="22">
        <v>498</v>
      </c>
      <c r="D33" s="22">
        <v>442</v>
      </c>
    </row>
    <row r="34" spans="1:4" ht="12.75">
      <c r="A34" s="16" t="s">
        <v>51</v>
      </c>
      <c r="B34" s="21">
        <v>-697</v>
      </c>
      <c r="C34" s="22">
        <v>-1670</v>
      </c>
      <c r="D34" s="22">
        <v>-1881</v>
      </c>
    </row>
    <row r="35" spans="1:4" ht="12.75">
      <c r="A35" s="16" t="s">
        <v>52</v>
      </c>
      <c r="B35" s="55">
        <v>216</v>
      </c>
      <c r="C35" s="66">
        <v>-205</v>
      </c>
      <c r="D35" s="22">
        <v>341</v>
      </c>
    </row>
    <row r="36" spans="1:4" ht="12.75">
      <c r="A36" s="16" t="s">
        <v>53</v>
      </c>
      <c r="B36" s="21">
        <v>-198</v>
      </c>
      <c r="C36" s="22">
        <v>-192</v>
      </c>
      <c r="D36" s="22">
        <v>62</v>
      </c>
    </row>
    <row r="37" spans="1:4" ht="12.75">
      <c r="A37" s="16" t="s">
        <v>134</v>
      </c>
      <c r="B37" s="21">
        <v>3178</v>
      </c>
      <c r="C37" s="22">
        <v>3314</v>
      </c>
      <c r="D37" s="53">
        <v>3306</v>
      </c>
    </row>
    <row r="38" spans="1:4" ht="12.75">
      <c r="A38" s="16" t="s">
        <v>139</v>
      </c>
      <c r="B38" s="61">
        <v>9739</v>
      </c>
      <c r="C38" s="189">
        <v>9954</v>
      </c>
      <c r="D38" s="24">
        <v>11692</v>
      </c>
    </row>
    <row r="39" spans="1:4" ht="12.75">
      <c r="A39" s="16"/>
      <c r="B39" s="55">
        <f>SUM(B32:B38)</f>
        <v>12783</v>
      </c>
      <c r="C39" s="22">
        <f>SUM(C32:C38)</f>
        <v>11945</v>
      </c>
      <c r="D39" s="22">
        <f>SUM(D32:D38)</f>
        <v>14208</v>
      </c>
    </row>
    <row r="40" spans="1:4" ht="12.75">
      <c r="A40" s="14" t="s">
        <v>54</v>
      </c>
      <c r="B40" s="61">
        <v>2085</v>
      </c>
      <c r="C40" s="189">
        <v>2504</v>
      </c>
      <c r="D40" s="24">
        <v>2302</v>
      </c>
    </row>
    <row r="41" spans="1:4" ht="12.75">
      <c r="A41" s="14" t="s">
        <v>55</v>
      </c>
      <c r="B41" s="58">
        <f>B39+B40</f>
        <v>14868</v>
      </c>
      <c r="C41" s="190">
        <f>C39+C40</f>
        <v>14449</v>
      </c>
      <c r="D41" s="25">
        <f>D39+D40</f>
        <v>16510</v>
      </c>
    </row>
    <row r="42" spans="1:4" ht="12.75">
      <c r="A42" s="16"/>
      <c r="B42" s="14"/>
      <c r="C42" s="16"/>
      <c r="D42" s="16"/>
    </row>
    <row r="43" spans="1:4" ht="12.75">
      <c r="A43" s="14" t="s">
        <v>105</v>
      </c>
      <c r="B43" s="14"/>
      <c r="C43" s="16"/>
      <c r="D43" s="16"/>
    </row>
    <row r="44" spans="1:4" ht="12.75">
      <c r="A44" s="16" t="s">
        <v>56</v>
      </c>
      <c r="B44" s="55">
        <v>4079</v>
      </c>
      <c r="C44" s="66">
        <v>169</v>
      </c>
      <c r="D44" s="22">
        <v>861</v>
      </c>
    </row>
    <row r="45" spans="1:4" ht="12.75">
      <c r="A45" s="16" t="s">
        <v>57</v>
      </c>
      <c r="B45" s="21">
        <v>1510</v>
      </c>
      <c r="C45" s="22">
        <v>1019</v>
      </c>
      <c r="D45" s="22">
        <v>1787</v>
      </c>
    </row>
    <row r="46" spans="1:4" ht="12.75">
      <c r="A46" s="16" t="s">
        <v>58</v>
      </c>
      <c r="B46" s="23">
        <v>67</v>
      </c>
      <c r="C46" s="24">
        <v>115</v>
      </c>
      <c r="D46" s="24">
        <v>69</v>
      </c>
    </row>
    <row r="47" spans="1:4" ht="12.75">
      <c r="A47" s="16"/>
      <c r="B47" s="58">
        <f>SUM(B44:B46)</f>
        <v>5656</v>
      </c>
      <c r="C47" s="190">
        <f>SUM(C44:C46)</f>
        <v>1303</v>
      </c>
      <c r="D47" s="25">
        <f>SUM(D44:D46)</f>
        <v>2717</v>
      </c>
    </row>
    <row r="48" spans="1:4" ht="12.75">
      <c r="A48" s="14" t="s">
        <v>59</v>
      </c>
      <c r="B48" s="21"/>
      <c r="C48" s="22"/>
      <c r="D48" s="22"/>
    </row>
    <row r="49" spans="1:4" ht="12.75">
      <c r="A49" s="16" t="s">
        <v>135</v>
      </c>
      <c r="B49" s="21">
        <v>53</v>
      </c>
      <c r="C49" s="22">
        <v>123</v>
      </c>
      <c r="D49" s="53">
        <v>13</v>
      </c>
    </row>
    <row r="50" spans="1:4" ht="12.75">
      <c r="A50" s="16" t="s">
        <v>60</v>
      </c>
      <c r="B50" s="55">
        <v>1393</v>
      </c>
      <c r="C50" s="66">
        <v>905</v>
      </c>
      <c r="D50" s="22">
        <v>3578</v>
      </c>
    </row>
    <row r="51" spans="1:4" ht="12.75">
      <c r="A51" s="16" t="s">
        <v>169</v>
      </c>
      <c r="B51" s="55">
        <v>152</v>
      </c>
      <c r="C51" s="66">
        <v>161</v>
      </c>
      <c r="D51" s="22">
        <v>924</v>
      </c>
    </row>
    <row r="52" spans="1:4" ht="12.75">
      <c r="A52" s="16" t="s">
        <v>61</v>
      </c>
      <c r="B52" s="21">
        <v>5276</v>
      </c>
      <c r="C52" s="22">
        <v>5914</v>
      </c>
      <c r="D52" s="22">
        <v>5225</v>
      </c>
    </row>
    <row r="53" spans="1:4" ht="12.75">
      <c r="A53" s="16" t="s">
        <v>136</v>
      </c>
      <c r="B53" s="55">
        <v>6580</v>
      </c>
      <c r="C53" s="66">
        <v>6791</v>
      </c>
      <c r="D53" s="22">
        <v>7023</v>
      </c>
    </row>
    <row r="54" spans="1:4" ht="12.75">
      <c r="A54" s="16" t="s">
        <v>62</v>
      </c>
      <c r="B54" s="23">
        <v>3297</v>
      </c>
      <c r="C54" s="24">
        <v>4134</v>
      </c>
      <c r="D54" s="24">
        <v>3592</v>
      </c>
    </row>
    <row r="55" spans="1:4" ht="12.75">
      <c r="A55" s="16"/>
      <c r="B55" s="58">
        <f>SUM(B49:B54)</f>
        <v>16751</v>
      </c>
      <c r="C55" s="190">
        <f>SUM(C49:C54)</f>
        <v>18028</v>
      </c>
      <c r="D55" s="25">
        <f>SUM(D49:D54)</f>
        <v>20355</v>
      </c>
    </row>
    <row r="56" spans="1:4" ht="16.5" customHeight="1" thickBot="1">
      <c r="A56" s="14" t="s">
        <v>63</v>
      </c>
      <c r="B56" s="59">
        <f>B41+B47+B55</f>
        <v>37275</v>
      </c>
      <c r="C56" s="191">
        <f>C41+C47+C55</f>
        <v>33780</v>
      </c>
      <c r="D56" s="28">
        <f>D41+D47+D55</f>
        <v>39582</v>
      </c>
    </row>
    <row r="57" spans="1:4" ht="13.5" thickTop="1">
      <c r="A57" s="14" t="s">
        <v>64</v>
      </c>
      <c r="B57" s="55">
        <v>5525</v>
      </c>
      <c r="C57" s="66">
        <v>1197</v>
      </c>
      <c r="D57" s="22">
        <v>4452</v>
      </c>
    </row>
    <row r="58" spans="1:4" ht="12.75">
      <c r="A58" s="17" t="s">
        <v>65</v>
      </c>
      <c r="B58" s="60">
        <v>3.45</v>
      </c>
      <c r="C58" s="194">
        <v>3.22</v>
      </c>
      <c r="D58" s="202">
        <v>3.84</v>
      </c>
    </row>
    <row r="59" spans="1:4" ht="12.75">
      <c r="A59" s="14" t="s">
        <v>137</v>
      </c>
      <c r="B59" s="55">
        <v>3707428</v>
      </c>
      <c r="C59" s="66">
        <v>3710160</v>
      </c>
      <c r="D59" s="22">
        <v>3697872</v>
      </c>
    </row>
    <row r="60" spans="1:6" ht="12.75">
      <c r="A60" s="18" t="s">
        <v>138</v>
      </c>
      <c r="B60" s="18"/>
      <c r="C60" s="18"/>
      <c r="D60" s="18"/>
      <c r="E60" s="8"/>
      <c r="F60" s="8"/>
    </row>
    <row r="61" spans="1:4" ht="12.75">
      <c r="A61" s="16"/>
      <c r="B61" s="16"/>
      <c r="C61" s="16"/>
      <c r="D61" s="16"/>
    </row>
    <row r="62" spans="1:4" ht="12.75">
      <c r="A62" s="16"/>
      <c r="B62" s="16"/>
      <c r="C62" s="16"/>
      <c r="D62" s="16"/>
    </row>
    <row r="63" spans="1:4" ht="12.75">
      <c r="A63" s="16"/>
      <c r="B63" s="16"/>
      <c r="C63" s="16"/>
      <c r="D63" s="16"/>
    </row>
  </sheetData>
  <sheetProtection sheet="1" objects="1" scenarios="1"/>
  <printOptions/>
  <pageMargins left="0.7480314960629921" right="0.7480314960629921" top="0.7874015748031497" bottom="0.4" header="0.5118110236220472" footer="0.3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D58"/>
  <sheetViews>
    <sheetView workbookViewId="0" topLeftCell="A1">
      <selection activeCell="A45" sqref="A45"/>
    </sheetView>
  </sheetViews>
  <sheetFormatPr defaultColWidth="9.140625" defaultRowHeight="12.75"/>
  <cols>
    <col min="1" max="1" width="58.7109375" style="0" customWidth="1"/>
    <col min="2" max="4" width="9.7109375" style="0" customWidth="1"/>
  </cols>
  <sheetData>
    <row r="3" spans="1:3" ht="12.75">
      <c r="A3" s="2" t="s">
        <v>195</v>
      </c>
      <c r="B3" s="2"/>
      <c r="C3" s="2"/>
    </row>
    <row r="4" ht="12.75">
      <c r="A4" t="s">
        <v>0</v>
      </c>
    </row>
    <row r="5" spans="1:4" ht="12.75">
      <c r="A5" s="9"/>
      <c r="B5" s="13" t="s">
        <v>211</v>
      </c>
      <c r="C5" s="44" t="s">
        <v>212</v>
      </c>
      <c r="D5" s="44" t="s">
        <v>170</v>
      </c>
    </row>
    <row r="6" spans="1:4" ht="12.75">
      <c r="A6" s="11" t="s">
        <v>66</v>
      </c>
      <c r="B6" s="9"/>
      <c r="C6" s="16"/>
      <c r="D6" s="9"/>
    </row>
    <row r="7" spans="1:4" ht="12.75">
      <c r="A7" s="9" t="s">
        <v>22</v>
      </c>
      <c r="B7" s="63">
        <v>502</v>
      </c>
      <c r="C7" s="195">
        <v>2325</v>
      </c>
      <c r="D7" s="29">
        <v>3988</v>
      </c>
    </row>
    <row r="8" spans="1:4" ht="12.75">
      <c r="A8" s="9" t="s">
        <v>67</v>
      </c>
      <c r="B8" s="63">
        <v>977</v>
      </c>
      <c r="C8" s="195">
        <v>2062</v>
      </c>
      <c r="D8" s="29">
        <v>3469</v>
      </c>
    </row>
    <row r="9" spans="1:4" ht="12.75">
      <c r="A9" s="9" t="s">
        <v>68</v>
      </c>
      <c r="B9" s="61">
        <v>602</v>
      </c>
      <c r="C9" s="189">
        <v>-1321</v>
      </c>
      <c r="D9" s="30">
        <v>-2546</v>
      </c>
    </row>
    <row r="10" spans="1:4" ht="12.75">
      <c r="A10" s="9" t="s">
        <v>69</v>
      </c>
      <c r="B10" s="55">
        <f>B7+B8+B9</f>
        <v>2081</v>
      </c>
      <c r="C10" s="66">
        <f>C7+C8+C9</f>
        <v>3066</v>
      </c>
      <c r="D10" s="66">
        <f>D7+D8+D9</f>
        <v>4911</v>
      </c>
    </row>
    <row r="11" spans="1:4" ht="12.75">
      <c r="A11" s="9" t="s">
        <v>70</v>
      </c>
      <c r="B11" s="55">
        <v>76</v>
      </c>
      <c r="C11" s="66">
        <v>242</v>
      </c>
      <c r="D11" s="31">
        <v>416</v>
      </c>
    </row>
    <row r="12" spans="1:4" ht="12.75">
      <c r="A12" s="9" t="s">
        <v>71</v>
      </c>
      <c r="B12" s="55">
        <v>-75</v>
      </c>
      <c r="C12" s="66">
        <v>-48</v>
      </c>
      <c r="D12" s="31">
        <v>-155</v>
      </c>
    </row>
    <row r="13" spans="1:4" ht="12.75">
      <c r="A13" s="259" t="s">
        <v>203</v>
      </c>
      <c r="B13" s="55">
        <v>-533</v>
      </c>
      <c r="C13" s="66">
        <v>173</v>
      </c>
      <c r="D13" s="31">
        <v>-195</v>
      </c>
    </row>
    <row r="14" spans="1:4" ht="12.75">
      <c r="A14" s="9" t="s">
        <v>106</v>
      </c>
      <c r="B14" s="61">
        <v>-557</v>
      </c>
      <c r="C14" s="189">
        <v>-1221</v>
      </c>
      <c r="D14" s="30">
        <v>-1780</v>
      </c>
    </row>
    <row r="15" spans="1:4" ht="12.75">
      <c r="A15" s="9" t="s">
        <v>72</v>
      </c>
      <c r="B15" s="55">
        <f>SUM(B10:B14)</f>
        <v>992</v>
      </c>
      <c r="C15" s="66">
        <f>SUM(C10:C14)</f>
        <v>2212</v>
      </c>
      <c r="D15" s="31">
        <f>SUM(D10:D14)</f>
        <v>3197</v>
      </c>
    </row>
    <row r="16" spans="1:4" ht="12.75">
      <c r="A16" s="9"/>
      <c r="B16" s="55"/>
      <c r="C16" s="66"/>
      <c r="D16" s="31"/>
    </row>
    <row r="17" spans="1:4" ht="12.75">
      <c r="A17" s="11" t="s">
        <v>73</v>
      </c>
      <c r="B17" s="55"/>
      <c r="C17" s="66"/>
      <c r="D17" s="31"/>
    </row>
    <row r="18" spans="1:4" ht="12.75">
      <c r="A18" s="9" t="s">
        <v>128</v>
      </c>
      <c r="B18" s="55">
        <v>-19</v>
      </c>
      <c r="C18" s="66">
        <v>-311</v>
      </c>
      <c r="D18" s="31">
        <v>-5962</v>
      </c>
    </row>
    <row r="19" spans="1:4" ht="12.75">
      <c r="A19" s="9" t="s">
        <v>80</v>
      </c>
      <c r="B19" s="55">
        <f>-1057+695</f>
        <v>-362</v>
      </c>
      <c r="C19" s="66">
        <v>-521</v>
      </c>
      <c r="D19" s="31">
        <v>-669</v>
      </c>
    </row>
    <row r="20" spans="1:4" ht="12.75">
      <c r="A20" s="9" t="s">
        <v>252</v>
      </c>
      <c r="B20" s="55">
        <v>-695</v>
      </c>
      <c r="C20" s="196" t="s">
        <v>111</v>
      </c>
      <c r="D20" s="32" t="s">
        <v>111</v>
      </c>
    </row>
    <row r="21" spans="1:4" ht="12.75">
      <c r="A21" s="9" t="s">
        <v>74</v>
      </c>
      <c r="B21" s="55">
        <v>-50</v>
      </c>
      <c r="C21" s="66">
        <v>-71</v>
      </c>
      <c r="D21" s="31">
        <v>-121</v>
      </c>
    </row>
    <row r="22" spans="1:4" ht="12.75">
      <c r="A22" s="9" t="s">
        <v>75</v>
      </c>
      <c r="B22" s="64">
        <v>-28</v>
      </c>
      <c r="C22" s="196" t="s">
        <v>111</v>
      </c>
      <c r="D22" s="31">
        <v>-24</v>
      </c>
    </row>
    <row r="23" spans="1:4" ht="12.75">
      <c r="A23" s="9" t="s">
        <v>76</v>
      </c>
      <c r="B23" s="55">
        <v>-25</v>
      </c>
      <c r="C23" s="66">
        <v>-45</v>
      </c>
      <c r="D23" s="31">
        <v>-131</v>
      </c>
    </row>
    <row r="24" spans="1:4" ht="12.75">
      <c r="A24" s="9" t="s">
        <v>81</v>
      </c>
      <c r="B24" s="64" t="s">
        <v>111</v>
      </c>
      <c r="C24" s="196">
        <v>-23</v>
      </c>
      <c r="D24" s="32" t="s">
        <v>111</v>
      </c>
    </row>
    <row r="25" spans="1:4" ht="12.75">
      <c r="A25" s="9" t="s">
        <v>82</v>
      </c>
      <c r="B25" s="64" t="s">
        <v>111</v>
      </c>
      <c r="C25" s="196">
        <v>56</v>
      </c>
      <c r="D25" s="32">
        <v>129</v>
      </c>
    </row>
    <row r="26" spans="1:4" ht="12.75">
      <c r="A26" s="9" t="s">
        <v>143</v>
      </c>
      <c r="B26" s="64" t="s">
        <v>111</v>
      </c>
      <c r="C26" s="196">
        <v>-1</v>
      </c>
      <c r="D26" s="31">
        <v>-1</v>
      </c>
    </row>
    <row r="27" spans="1:4" ht="12.75">
      <c r="A27" s="9" t="s">
        <v>144</v>
      </c>
      <c r="B27" s="64">
        <v>2</v>
      </c>
      <c r="C27" s="66">
        <v>-371</v>
      </c>
      <c r="D27" s="31">
        <v>-15</v>
      </c>
    </row>
    <row r="28" spans="1:4" ht="12.75">
      <c r="A28" s="9" t="s">
        <v>77</v>
      </c>
      <c r="B28" s="55">
        <v>-281</v>
      </c>
      <c r="C28" s="66">
        <v>-403</v>
      </c>
      <c r="D28" s="31">
        <v>-889</v>
      </c>
    </row>
    <row r="29" spans="1:4" ht="12.75">
      <c r="A29" s="9" t="s">
        <v>83</v>
      </c>
      <c r="B29" s="64">
        <v>15</v>
      </c>
      <c r="C29" s="196">
        <v>2</v>
      </c>
      <c r="D29" s="31">
        <v>3</v>
      </c>
    </row>
    <row r="30" spans="1:4" ht="12.75">
      <c r="A30" s="9" t="s">
        <v>148</v>
      </c>
      <c r="B30" s="64">
        <v>62</v>
      </c>
      <c r="C30" s="196">
        <v>50</v>
      </c>
      <c r="D30" s="32">
        <v>41</v>
      </c>
    </row>
    <row r="31" spans="1:4" ht="24">
      <c r="A31" s="39" t="s">
        <v>116</v>
      </c>
      <c r="B31" s="55">
        <v>421</v>
      </c>
      <c r="C31" s="66">
        <v>2583</v>
      </c>
      <c r="D31" s="31">
        <v>4664</v>
      </c>
    </row>
    <row r="32" spans="1:4" ht="12.75">
      <c r="A32" s="9" t="s">
        <v>78</v>
      </c>
      <c r="B32" s="64">
        <v>1</v>
      </c>
      <c r="C32" s="196">
        <v>9</v>
      </c>
      <c r="D32" s="31">
        <v>10</v>
      </c>
    </row>
    <row r="33" spans="1:4" ht="12.75">
      <c r="A33" s="9" t="s">
        <v>79</v>
      </c>
      <c r="B33" s="63">
        <v>20</v>
      </c>
      <c r="C33" s="195">
        <v>49</v>
      </c>
      <c r="D33" s="29">
        <v>54</v>
      </c>
    </row>
    <row r="34" spans="1:4" ht="12.75">
      <c r="A34" s="9" t="s">
        <v>140</v>
      </c>
      <c r="B34" s="65">
        <v>1</v>
      </c>
      <c r="C34" s="197" t="s">
        <v>111</v>
      </c>
      <c r="D34" s="34">
        <v>6</v>
      </c>
    </row>
    <row r="35" spans="1:4" ht="12.75">
      <c r="A35" s="9" t="s">
        <v>202</v>
      </c>
      <c r="B35" s="55">
        <f>SUM(B18:B34)</f>
        <v>-938</v>
      </c>
      <c r="C35" s="66">
        <f>SUM(C18:C34)</f>
        <v>1003</v>
      </c>
      <c r="D35" s="31">
        <f>SUM(D18:D34)</f>
        <v>-2905</v>
      </c>
    </row>
    <row r="36" spans="1:4" ht="12.75">
      <c r="A36" s="9"/>
      <c r="B36" s="55"/>
      <c r="C36" s="66"/>
      <c r="D36" s="31"/>
    </row>
    <row r="37" spans="1:4" ht="12.75">
      <c r="A37" s="11" t="s">
        <v>84</v>
      </c>
      <c r="B37" s="55"/>
      <c r="C37" s="66"/>
      <c r="D37" s="31"/>
    </row>
    <row r="38" spans="1:4" ht="12.75">
      <c r="A38" s="16" t="s">
        <v>107</v>
      </c>
      <c r="B38" s="64" t="s">
        <v>111</v>
      </c>
      <c r="C38" s="196">
        <v>5</v>
      </c>
      <c r="D38" s="31">
        <v>53</v>
      </c>
    </row>
    <row r="39" spans="1:4" ht="12.75">
      <c r="A39" s="9" t="s">
        <v>88</v>
      </c>
      <c r="B39" s="64" t="s">
        <v>111</v>
      </c>
      <c r="C39" s="66">
        <v>-2753</v>
      </c>
      <c r="D39" s="31">
        <v>-3121</v>
      </c>
    </row>
    <row r="40" spans="1:4" ht="12.75">
      <c r="A40" s="9" t="s">
        <v>89</v>
      </c>
      <c r="B40" s="55">
        <v>3396</v>
      </c>
      <c r="C40" s="66">
        <v>13</v>
      </c>
      <c r="D40" s="31">
        <v>714</v>
      </c>
    </row>
    <row r="41" spans="1:4" ht="12.75">
      <c r="A41" s="9" t="s">
        <v>90</v>
      </c>
      <c r="B41" s="64">
        <v>-25</v>
      </c>
      <c r="C41" s="196">
        <v>-69</v>
      </c>
      <c r="D41" s="32">
        <v>-34</v>
      </c>
    </row>
    <row r="42" spans="1:4" ht="12.75">
      <c r="A42" s="9" t="s">
        <v>145</v>
      </c>
      <c r="B42" s="55">
        <v>-2374</v>
      </c>
      <c r="C42" s="66">
        <v>-30</v>
      </c>
      <c r="D42" s="31">
        <v>2891</v>
      </c>
    </row>
    <row r="43" spans="1:4" ht="12.75">
      <c r="A43" s="9" t="s">
        <v>91</v>
      </c>
      <c r="B43" s="65">
        <v>-1519</v>
      </c>
      <c r="C43" s="197">
        <v>-1999</v>
      </c>
      <c r="D43" s="30">
        <v>-2048</v>
      </c>
    </row>
    <row r="44" spans="1:4" ht="12.75">
      <c r="A44" s="9" t="s">
        <v>262</v>
      </c>
      <c r="B44" s="55">
        <f>SUM(B38:B43)</f>
        <v>-522</v>
      </c>
      <c r="C44" s="66">
        <f>SUM(C38:C43)</f>
        <v>-4833</v>
      </c>
      <c r="D44" s="31">
        <f>SUM(D38:D43)</f>
        <v>-1545</v>
      </c>
    </row>
    <row r="45" spans="1:4" ht="12.75">
      <c r="A45" s="9"/>
      <c r="B45" s="55"/>
      <c r="C45" s="66"/>
      <c r="D45" s="31"/>
    </row>
    <row r="46" spans="1:4" ht="12.75">
      <c r="A46" s="9" t="s">
        <v>85</v>
      </c>
      <c r="B46" s="61">
        <v>20</v>
      </c>
      <c r="C46" s="189">
        <v>-22</v>
      </c>
      <c r="D46" s="30">
        <v>-49</v>
      </c>
    </row>
    <row r="47" spans="1:4" ht="12.75">
      <c r="A47" s="9" t="s">
        <v>146</v>
      </c>
      <c r="B47" s="21">
        <f>B15+B35+B44+B46</f>
        <v>-448</v>
      </c>
      <c r="C47" s="22">
        <f>C15+C35+C44+C46</f>
        <v>-1640</v>
      </c>
      <c r="D47" s="31">
        <f>D15+D35+D44+D46</f>
        <v>-1302</v>
      </c>
    </row>
    <row r="48" spans="1:4" ht="12.75">
      <c r="A48" s="11" t="s">
        <v>86</v>
      </c>
      <c r="B48" s="61">
        <v>5548</v>
      </c>
      <c r="C48" s="189">
        <v>6850</v>
      </c>
      <c r="D48" s="30">
        <v>6850</v>
      </c>
    </row>
    <row r="49" spans="1:4" ht="13.5" thickBot="1">
      <c r="A49" s="11" t="s">
        <v>87</v>
      </c>
      <c r="B49" s="59">
        <f>B47+B48</f>
        <v>5100</v>
      </c>
      <c r="C49" s="191">
        <f>C47+C48</f>
        <v>5210</v>
      </c>
      <c r="D49" s="33">
        <f>D47+D48</f>
        <v>5548</v>
      </c>
    </row>
    <row r="50" spans="1:4" ht="13.5" thickTop="1">
      <c r="A50" s="18" t="s">
        <v>92</v>
      </c>
      <c r="B50" s="18"/>
      <c r="C50" s="18"/>
      <c r="D50" s="18"/>
    </row>
    <row r="51" spans="1:4" ht="12.75">
      <c r="A51" s="18" t="s">
        <v>207</v>
      </c>
      <c r="B51" s="18"/>
      <c r="C51" s="18"/>
      <c r="D51" s="18"/>
    </row>
    <row r="52" spans="1:4" ht="12.75">
      <c r="A52" s="18" t="s">
        <v>93</v>
      </c>
      <c r="B52" s="18"/>
      <c r="C52" s="18"/>
      <c r="D52" s="18"/>
    </row>
    <row r="53" spans="1:4" ht="12.75">
      <c r="A53" s="18"/>
      <c r="B53" s="18"/>
      <c r="C53" s="18"/>
      <c r="D53" s="18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8" ht="12.75">
      <c r="C58" t="s">
        <v>4</v>
      </c>
    </row>
  </sheetData>
  <sheetProtection sheet="1" objects="1" scenarios="1"/>
  <printOptions/>
  <pageMargins left="0.7480314960629921" right="0.7480314960629921" top="0.7874015748031497" bottom="0.59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5.421875" style="0" customWidth="1"/>
    <col min="3" max="4" width="7.28125" style="0" customWidth="1"/>
    <col min="5" max="5" width="8.7109375" style="0" customWidth="1"/>
    <col min="6" max="6" width="8.28125" style="0" customWidth="1"/>
    <col min="7" max="8" width="7.28125" style="0" customWidth="1"/>
    <col min="9" max="9" width="6.7109375" style="0" customWidth="1"/>
    <col min="10" max="10" width="7.28125" style="0" customWidth="1"/>
    <col min="11" max="11" width="6.281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12" t="s">
        <v>94</v>
      </c>
      <c r="B3" s="12"/>
      <c r="C3" s="12"/>
      <c r="D3" s="12"/>
      <c r="E3" s="12"/>
      <c r="F3" s="12"/>
      <c r="G3" s="12"/>
      <c r="H3" s="12"/>
      <c r="I3" s="11"/>
      <c r="J3" s="9"/>
      <c r="K3" s="9"/>
    </row>
    <row r="4" spans="1:11" ht="12.7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67.5">
      <c r="A5" s="10"/>
      <c r="B5" s="40" t="s">
        <v>118</v>
      </c>
      <c r="C5" s="40" t="s">
        <v>117</v>
      </c>
      <c r="D5" s="40" t="s">
        <v>119</v>
      </c>
      <c r="E5" s="40" t="s">
        <v>120</v>
      </c>
      <c r="F5" s="40" t="s">
        <v>121</v>
      </c>
      <c r="G5" s="40" t="s">
        <v>133</v>
      </c>
      <c r="H5" s="40" t="s">
        <v>122</v>
      </c>
      <c r="I5" s="42" t="s">
        <v>123</v>
      </c>
      <c r="J5" s="40" t="s">
        <v>142</v>
      </c>
      <c r="K5" s="42" t="s">
        <v>55</v>
      </c>
    </row>
    <row r="6" spans="1:11" ht="13.5" thickBot="1">
      <c r="A6" s="45" t="s">
        <v>197</v>
      </c>
      <c r="B6" s="49">
        <v>246</v>
      </c>
      <c r="C6" s="49">
        <v>644</v>
      </c>
      <c r="D6" s="49">
        <v>-3146</v>
      </c>
      <c r="E6" s="49">
        <v>-163</v>
      </c>
      <c r="F6" s="49">
        <v>23</v>
      </c>
      <c r="G6" s="49">
        <v>3299</v>
      </c>
      <c r="H6" s="49">
        <v>13870</v>
      </c>
      <c r="I6" s="47">
        <f aca="true" t="shared" si="0" ref="I6:I11">SUM(B6:H6)</f>
        <v>14773</v>
      </c>
      <c r="J6" s="49">
        <v>2565</v>
      </c>
      <c r="K6" s="47">
        <f aca="true" t="shared" si="1" ref="K6:K11">I6+J6</f>
        <v>17338</v>
      </c>
    </row>
    <row r="7" spans="1:11" ht="12.75">
      <c r="A7" s="253" t="s">
        <v>196</v>
      </c>
      <c r="B7" s="254" t="s">
        <v>111</v>
      </c>
      <c r="C7" s="255">
        <v>-96</v>
      </c>
      <c r="D7" s="256" t="s">
        <v>111</v>
      </c>
      <c r="E7" s="253">
        <v>-42</v>
      </c>
      <c r="F7" s="253">
        <v>-215</v>
      </c>
      <c r="G7" s="254" t="s">
        <v>111</v>
      </c>
      <c r="H7" s="255">
        <v>2308</v>
      </c>
      <c r="I7" s="257">
        <f t="shared" si="0"/>
        <v>1955</v>
      </c>
      <c r="J7" s="253">
        <v>-44</v>
      </c>
      <c r="K7" s="255">
        <f t="shared" si="1"/>
        <v>1911</v>
      </c>
    </row>
    <row r="8" spans="1:11" ht="12.75">
      <c r="A8" s="35" t="s">
        <v>113</v>
      </c>
      <c r="B8" s="35"/>
      <c r="C8" s="46">
        <v>99</v>
      </c>
      <c r="D8" s="41"/>
      <c r="E8" s="35"/>
      <c r="F8" s="35"/>
      <c r="G8" s="35"/>
      <c r="H8" s="41"/>
      <c r="I8" s="43">
        <f t="shared" si="0"/>
        <v>99</v>
      </c>
      <c r="J8" s="35"/>
      <c r="K8" s="41">
        <f t="shared" si="1"/>
        <v>99</v>
      </c>
    </row>
    <row r="9" spans="1:11" ht="12.75">
      <c r="A9" s="35" t="s">
        <v>127</v>
      </c>
      <c r="B9" s="35"/>
      <c r="C9" s="41">
        <v>-149</v>
      </c>
      <c r="D9" s="41">
        <v>116</v>
      </c>
      <c r="E9" s="35"/>
      <c r="F9" s="35"/>
      <c r="G9" s="35">
        <v>15</v>
      </c>
      <c r="H9" s="41"/>
      <c r="I9" s="43">
        <f t="shared" si="0"/>
        <v>-18</v>
      </c>
      <c r="J9" s="35"/>
      <c r="K9" s="41">
        <f t="shared" si="1"/>
        <v>-18</v>
      </c>
    </row>
    <row r="10" spans="1:11" ht="12.75">
      <c r="A10" s="35" t="s">
        <v>129</v>
      </c>
      <c r="B10" s="35"/>
      <c r="C10" s="41"/>
      <c r="D10" s="41">
        <v>-2873</v>
      </c>
      <c r="E10" s="35"/>
      <c r="F10" s="35"/>
      <c r="G10" s="35"/>
      <c r="H10" s="41"/>
      <c r="I10" s="43">
        <f t="shared" si="0"/>
        <v>-2873</v>
      </c>
      <c r="J10" s="35"/>
      <c r="K10" s="41">
        <f t="shared" si="1"/>
        <v>-2873</v>
      </c>
    </row>
    <row r="11" spans="1:11" ht="12.75">
      <c r="A11" s="35" t="s">
        <v>114</v>
      </c>
      <c r="B11" s="35"/>
      <c r="C11" s="41"/>
      <c r="D11" s="41">
        <v>1</v>
      </c>
      <c r="E11" s="35"/>
      <c r="F11" s="35"/>
      <c r="G11" s="35"/>
      <c r="H11" s="41"/>
      <c r="I11" s="43">
        <f t="shared" si="0"/>
        <v>1</v>
      </c>
      <c r="J11" s="35"/>
      <c r="K11" s="41">
        <f t="shared" si="1"/>
        <v>1</v>
      </c>
    </row>
    <row r="12" spans="1:11" ht="12.75">
      <c r="A12" s="35" t="s">
        <v>126</v>
      </c>
      <c r="B12" s="35"/>
      <c r="C12" s="41"/>
      <c r="D12" s="41">
        <v>4232</v>
      </c>
      <c r="E12" s="35"/>
      <c r="F12" s="35"/>
      <c r="G12" s="35"/>
      <c r="H12" s="41">
        <v>-4232</v>
      </c>
      <c r="I12" s="51" t="s">
        <v>111</v>
      </c>
      <c r="J12" s="35"/>
      <c r="K12" s="46" t="s">
        <v>111</v>
      </c>
    </row>
    <row r="13" spans="1:11" ht="12.75">
      <c r="A13" s="35" t="s">
        <v>115</v>
      </c>
      <c r="B13" s="35"/>
      <c r="C13" s="41"/>
      <c r="D13" s="41"/>
      <c r="E13" s="35"/>
      <c r="F13" s="35"/>
      <c r="G13" s="35"/>
      <c r="H13" s="41">
        <v>-1992</v>
      </c>
      <c r="I13" s="51">
        <f>H13</f>
        <v>-1992</v>
      </c>
      <c r="J13" s="35">
        <v>-7</v>
      </c>
      <c r="K13" s="41">
        <f>I13+J13</f>
        <v>-1999</v>
      </c>
    </row>
    <row r="14" spans="1:11" ht="22.5">
      <c r="A14" s="280" t="s">
        <v>258</v>
      </c>
      <c r="B14" s="35"/>
      <c r="C14" s="41"/>
      <c r="D14" s="41"/>
      <c r="E14" s="35"/>
      <c r="F14" s="35"/>
      <c r="G14" s="35"/>
      <c r="H14" s="41"/>
      <c r="I14" s="51" t="s">
        <v>111</v>
      </c>
      <c r="J14" s="35">
        <v>-10</v>
      </c>
      <c r="K14" s="41">
        <f>J14</f>
        <v>-10</v>
      </c>
    </row>
    <row r="15" spans="1:11" ht="13.5" thickBot="1">
      <c r="A15" s="36" t="s">
        <v>241</v>
      </c>
      <c r="B15" s="47">
        <f aca="true" t="shared" si="2" ref="B15:K15">SUM(B6:B14)</f>
        <v>246</v>
      </c>
      <c r="C15" s="47">
        <f t="shared" si="2"/>
        <v>498</v>
      </c>
      <c r="D15" s="47">
        <f t="shared" si="2"/>
        <v>-1670</v>
      </c>
      <c r="E15" s="47">
        <f t="shared" si="2"/>
        <v>-205</v>
      </c>
      <c r="F15" s="47">
        <f t="shared" si="2"/>
        <v>-192</v>
      </c>
      <c r="G15" s="47">
        <f t="shared" si="2"/>
        <v>3314</v>
      </c>
      <c r="H15" s="47">
        <f t="shared" si="2"/>
        <v>9954</v>
      </c>
      <c r="I15" s="47">
        <f t="shared" si="2"/>
        <v>11945</v>
      </c>
      <c r="J15" s="47">
        <f t="shared" si="2"/>
        <v>2504</v>
      </c>
      <c r="K15" s="47">
        <f t="shared" si="2"/>
        <v>14449</v>
      </c>
    </row>
    <row r="16" spans="1:11" ht="12.75">
      <c r="A16" s="199"/>
      <c r="B16" s="79"/>
      <c r="C16" s="79"/>
      <c r="D16" s="79"/>
      <c r="E16" s="79"/>
      <c r="F16" s="79"/>
      <c r="G16" s="80"/>
      <c r="H16" s="79"/>
      <c r="I16" s="79"/>
      <c r="J16" s="79"/>
      <c r="K16" s="79"/>
    </row>
    <row r="17" spans="1:11" ht="13.5" thickBot="1">
      <c r="A17" s="36" t="s">
        <v>191</v>
      </c>
      <c r="B17" s="54">
        <v>246</v>
      </c>
      <c r="C17" s="47">
        <v>442</v>
      </c>
      <c r="D17" s="47">
        <v>-1881</v>
      </c>
      <c r="E17" s="47">
        <v>341</v>
      </c>
      <c r="F17" s="47">
        <v>62</v>
      </c>
      <c r="G17" s="54">
        <v>3306</v>
      </c>
      <c r="H17" s="47">
        <v>11692</v>
      </c>
      <c r="I17" s="47">
        <f>SUM(B17:H17)</f>
        <v>14208</v>
      </c>
      <c r="J17" s="47">
        <v>2302</v>
      </c>
      <c r="K17" s="47">
        <f>I17+J17</f>
        <v>16510</v>
      </c>
    </row>
    <row r="18" spans="1:11" ht="12.75">
      <c r="A18" s="258" t="s">
        <v>193</v>
      </c>
      <c r="B18" s="254" t="s">
        <v>111</v>
      </c>
      <c r="C18" s="255">
        <v>-13</v>
      </c>
      <c r="D18" s="256" t="s">
        <v>111</v>
      </c>
      <c r="E18" s="253">
        <v>-125</v>
      </c>
      <c r="F18" s="253">
        <v>-260</v>
      </c>
      <c r="G18" s="254" t="s">
        <v>111</v>
      </c>
      <c r="H18" s="255">
        <v>497</v>
      </c>
      <c r="I18" s="257">
        <f>SUM(B18:H18)</f>
        <v>99</v>
      </c>
      <c r="J18" s="255">
        <v>-200</v>
      </c>
      <c r="K18" s="255">
        <f>I18+J18</f>
        <v>-101</v>
      </c>
    </row>
    <row r="19" spans="1:11" ht="12.75">
      <c r="A19" s="35" t="s">
        <v>113</v>
      </c>
      <c r="B19" s="35"/>
      <c r="C19" s="41">
        <v>-14</v>
      </c>
      <c r="D19" s="41"/>
      <c r="E19" s="35"/>
      <c r="F19" s="35"/>
      <c r="G19" s="35"/>
      <c r="H19" s="41"/>
      <c r="I19" s="41">
        <f>SUM(B19:H19)</f>
        <v>-14</v>
      </c>
      <c r="J19" s="35"/>
      <c r="K19" s="41">
        <f>I19+J19</f>
        <v>-14</v>
      </c>
    </row>
    <row r="20" spans="1:11" ht="12.75">
      <c r="A20" s="35" t="s">
        <v>127</v>
      </c>
      <c r="B20" s="35"/>
      <c r="C20" s="41">
        <v>-116</v>
      </c>
      <c r="D20" s="62">
        <v>215</v>
      </c>
      <c r="E20" s="35"/>
      <c r="F20" s="35"/>
      <c r="G20" s="35">
        <v>-128</v>
      </c>
      <c r="H20" s="41"/>
      <c r="I20" s="41">
        <f>SUM(B20:H20)</f>
        <v>-29</v>
      </c>
      <c r="J20" s="252"/>
      <c r="K20" s="41">
        <f>I20+J20</f>
        <v>-29</v>
      </c>
    </row>
    <row r="21" spans="1:11" ht="12.75">
      <c r="A21" s="35" t="s">
        <v>126</v>
      </c>
      <c r="B21" s="35"/>
      <c r="C21" s="41"/>
      <c r="D21" s="41">
        <v>969</v>
      </c>
      <c r="E21" s="35"/>
      <c r="F21" s="35"/>
      <c r="G21" s="35"/>
      <c r="H21" s="41">
        <v>-969</v>
      </c>
      <c r="I21" s="46" t="s">
        <v>111</v>
      </c>
      <c r="J21" s="35"/>
      <c r="K21" s="46" t="s">
        <v>111</v>
      </c>
    </row>
    <row r="22" spans="1:11" ht="12.75">
      <c r="A22" s="35" t="s">
        <v>115</v>
      </c>
      <c r="B22" s="35"/>
      <c r="C22" s="41"/>
      <c r="D22" s="41"/>
      <c r="E22" s="35"/>
      <c r="F22" s="35"/>
      <c r="G22" s="35"/>
      <c r="H22" s="46">
        <v>-1481</v>
      </c>
      <c r="I22" s="41">
        <f>SUM(B22:H22)</f>
        <v>-1481</v>
      </c>
      <c r="J22" s="35">
        <v>-17</v>
      </c>
      <c r="K22" s="255">
        <f>I22+J22</f>
        <v>-1498</v>
      </c>
    </row>
    <row r="23" spans="1:11" ht="13.5" thickBot="1">
      <c r="A23" s="36" t="s">
        <v>242</v>
      </c>
      <c r="B23" s="47">
        <f aca="true" t="shared" si="3" ref="B23:K23">SUM(B17:B22)</f>
        <v>246</v>
      </c>
      <c r="C23" s="47">
        <f t="shared" si="3"/>
        <v>299</v>
      </c>
      <c r="D23" s="47">
        <f t="shared" si="3"/>
        <v>-697</v>
      </c>
      <c r="E23" s="47">
        <f t="shared" si="3"/>
        <v>216</v>
      </c>
      <c r="F23" s="47">
        <f t="shared" si="3"/>
        <v>-198</v>
      </c>
      <c r="G23" s="47">
        <f t="shared" si="3"/>
        <v>3178</v>
      </c>
      <c r="H23" s="47">
        <f t="shared" si="3"/>
        <v>9739</v>
      </c>
      <c r="I23" s="47">
        <f t="shared" si="3"/>
        <v>12783</v>
      </c>
      <c r="J23" s="47">
        <f t="shared" si="3"/>
        <v>2085</v>
      </c>
      <c r="K23" s="47">
        <f t="shared" si="3"/>
        <v>14868</v>
      </c>
    </row>
    <row r="24" spans="1:11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4" ht="12.75">
      <c r="C34" t="s">
        <v>4</v>
      </c>
    </row>
  </sheetData>
  <sheetProtection sheet="1" objects="1" scenarios="1"/>
  <printOptions/>
  <pageMargins left="0.43" right="0.15748031496062992" top="0.52" bottom="0.3" header="0.5118110236220472" footer="0.2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D37"/>
  <sheetViews>
    <sheetView workbookViewId="0" topLeftCell="A1">
      <selection activeCell="A2" sqref="A2"/>
    </sheetView>
  </sheetViews>
  <sheetFormatPr defaultColWidth="9.140625" defaultRowHeight="12.75"/>
  <cols>
    <col min="1" max="1" width="50.7109375" style="0" customWidth="1"/>
    <col min="2" max="5" width="11.7109375" style="0" customWidth="1"/>
  </cols>
  <sheetData>
    <row r="3" ht="12.75">
      <c r="A3" s="2" t="s">
        <v>95</v>
      </c>
    </row>
    <row r="4" ht="12.75">
      <c r="A4" s="9" t="s">
        <v>0</v>
      </c>
    </row>
    <row r="5" spans="3:4" ht="12.75">
      <c r="C5" s="4" t="s">
        <v>172</v>
      </c>
      <c r="D5" s="176"/>
    </row>
    <row r="6" spans="2:4" ht="12.75">
      <c r="B6" s="7" t="s">
        <v>209</v>
      </c>
      <c r="C6" s="192" t="s">
        <v>210</v>
      </c>
      <c r="D6" s="192" t="s">
        <v>180</v>
      </c>
    </row>
    <row r="7" spans="3:4" ht="12.75">
      <c r="C7" s="8"/>
      <c r="D7" s="8"/>
    </row>
    <row r="8" spans="1:4" ht="12.75">
      <c r="A8" s="2" t="s">
        <v>108</v>
      </c>
      <c r="B8" s="2"/>
      <c r="C8" s="8"/>
      <c r="D8" s="8"/>
    </row>
    <row r="9" spans="1:4" ht="12.75">
      <c r="A9" t="s">
        <v>130</v>
      </c>
      <c r="B9" s="2">
        <v>18</v>
      </c>
      <c r="C9" s="8">
        <v>18</v>
      </c>
      <c r="D9" s="8">
        <v>18</v>
      </c>
    </row>
    <row r="10" spans="1:4" ht="12.75">
      <c r="A10" t="s">
        <v>96</v>
      </c>
      <c r="B10" s="2">
        <v>10</v>
      </c>
      <c r="C10" s="8">
        <v>30</v>
      </c>
      <c r="D10" s="8">
        <v>11</v>
      </c>
    </row>
    <row r="11" spans="2:4" ht="6" customHeight="1">
      <c r="B11" s="2"/>
      <c r="C11" s="8"/>
      <c r="D11" s="8"/>
    </row>
    <row r="12" spans="1:4" ht="12.75">
      <c r="A12" s="2" t="s">
        <v>97</v>
      </c>
      <c r="B12" s="2"/>
      <c r="C12" s="8"/>
      <c r="D12" s="8"/>
    </row>
    <row r="13" spans="1:4" ht="12.75">
      <c r="A13" t="s">
        <v>100</v>
      </c>
      <c r="B13" s="4" t="s">
        <v>111</v>
      </c>
      <c r="C13" s="193" t="s">
        <v>111</v>
      </c>
      <c r="D13" s="193" t="s">
        <v>111</v>
      </c>
    </row>
    <row r="14" spans="1:4" ht="12.75">
      <c r="A14" t="s">
        <v>98</v>
      </c>
      <c r="B14" s="56">
        <v>2651</v>
      </c>
      <c r="C14" s="67">
        <v>2653</v>
      </c>
      <c r="D14" s="67">
        <v>2896</v>
      </c>
    </row>
    <row r="15" spans="2:4" ht="6" customHeight="1">
      <c r="B15" s="2"/>
      <c r="C15" s="8"/>
      <c r="D15" s="8"/>
    </row>
    <row r="16" spans="1:4" ht="12.75" customHeight="1">
      <c r="A16" s="2" t="s">
        <v>244</v>
      </c>
      <c r="B16" s="2"/>
      <c r="C16" s="8"/>
      <c r="D16" s="8"/>
    </row>
    <row r="17" spans="1:4" ht="12.75" customHeight="1">
      <c r="A17" t="s">
        <v>98</v>
      </c>
      <c r="B17" s="2">
        <v>1</v>
      </c>
      <c r="C17" s="193" t="s">
        <v>111</v>
      </c>
      <c r="D17" s="193" t="s">
        <v>111</v>
      </c>
    </row>
    <row r="18" spans="2:4" ht="6" customHeight="1">
      <c r="B18" s="2"/>
      <c r="C18" s="8"/>
      <c r="D18" s="8"/>
    </row>
    <row r="19" spans="1:4" ht="12.75">
      <c r="A19" s="2" t="s">
        <v>99</v>
      </c>
      <c r="B19" s="2"/>
      <c r="C19" s="8"/>
      <c r="D19" s="8"/>
    </row>
    <row r="20" spans="1:4" ht="12.75">
      <c r="A20" t="s">
        <v>141</v>
      </c>
      <c r="B20" s="4">
        <v>1</v>
      </c>
      <c r="C20" s="193">
        <v>147</v>
      </c>
      <c r="D20" s="193">
        <v>2</v>
      </c>
    </row>
    <row r="21" spans="1:4" ht="12.75" customHeight="1">
      <c r="A21" t="s">
        <v>98</v>
      </c>
      <c r="B21" s="2">
        <v>4</v>
      </c>
      <c r="C21" s="8">
        <v>4</v>
      </c>
      <c r="D21" s="8">
        <v>1</v>
      </c>
    </row>
    <row r="22" spans="2:4" ht="6" customHeight="1">
      <c r="B22" s="2"/>
      <c r="C22" s="8"/>
      <c r="D22" s="8"/>
    </row>
    <row r="23" spans="1:4" ht="12.75">
      <c r="A23" s="2" t="s">
        <v>101</v>
      </c>
      <c r="B23" s="37">
        <v>1259</v>
      </c>
      <c r="C23" s="50">
        <v>1217</v>
      </c>
      <c r="D23" s="50">
        <v>1156</v>
      </c>
    </row>
    <row r="24" spans="1:4" ht="6" customHeight="1">
      <c r="A24" s="2"/>
      <c r="B24" s="2"/>
      <c r="C24" s="8"/>
      <c r="D24" s="8"/>
    </row>
    <row r="25" spans="1:4" ht="12.75">
      <c r="A25" s="2" t="s">
        <v>109</v>
      </c>
      <c r="B25" s="2"/>
      <c r="C25" s="8"/>
      <c r="D25" s="8"/>
    </row>
    <row r="26" spans="1:4" ht="12.75">
      <c r="A26" t="s">
        <v>110</v>
      </c>
      <c r="B26" s="2">
        <v>37</v>
      </c>
      <c r="C26" s="8">
        <v>464</v>
      </c>
      <c r="D26" s="8">
        <v>197</v>
      </c>
    </row>
    <row r="27" spans="1:4" ht="12.75">
      <c r="A27" s="8" t="s">
        <v>131</v>
      </c>
      <c r="B27" s="12">
        <v>355</v>
      </c>
      <c r="C27" s="8">
        <v>335</v>
      </c>
      <c r="D27" s="8">
        <v>467</v>
      </c>
    </row>
    <row r="33" ht="12.75">
      <c r="A33" t="s">
        <v>245</v>
      </c>
    </row>
    <row r="36" ht="12.75">
      <c r="A36" s="35"/>
    </row>
    <row r="37" ht="12.75">
      <c r="A37" s="35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3" width="10.28125" style="0" customWidth="1"/>
    <col min="4" max="4" width="4.7109375" style="0" customWidth="1"/>
    <col min="5" max="6" width="10.28125" style="0" customWidth="1"/>
  </cols>
  <sheetData>
    <row r="1" spans="1:6" ht="12.75">
      <c r="A1" s="200" t="s">
        <v>182</v>
      </c>
      <c r="B1" s="200"/>
      <c r="C1" s="2"/>
      <c r="D1" s="2"/>
      <c r="E1" s="2"/>
      <c r="F1" s="2"/>
    </row>
    <row r="2" ht="12.75">
      <c r="A2" t="s">
        <v>0</v>
      </c>
    </row>
    <row r="4" spans="2:6" ht="12.75">
      <c r="B4" s="169" t="s">
        <v>151</v>
      </c>
      <c r="C4" s="168" t="s">
        <v>151</v>
      </c>
      <c r="E4" s="169" t="s">
        <v>163</v>
      </c>
      <c r="F4" s="168" t="s">
        <v>163</v>
      </c>
    </row>
    <row r="5" spans="1:6" ht="12.75">
      <c r="A5" s="108"/>
      <c r="B5" s="165" t="s">
        <v>211</v>
      </c>
      <c r="C5" s="164" t="s">
        <v>212</v>
      </c>
      <c r="D5" s="156"/>
      <c r="E5" s="165" t="s">
        <v>211</v>
      </c>
      <c r="F5" s="164" t="s">
        <v>212</v>
      </c>
    </row>
    <row r="6" spans="2:6" ht="12.75">
      <c r="B6" s="97"/>
      <c r="C6" s="108"/>
      <c r="E6" s="97"/>
      <c r="F6" s="108"/>
    </row>
    <row r="7" spans="1:6" ht="12.75">
      <c r="A7" s="2" t="s">
        <v>1</v>
      </c>
      <c r="B7" s="89">
        <v>19186</v>
      </c>
      <c r="C7" s="136">
        <v>25811</v>
      </c>
      <c r="D7" s="50"/>
      <c r="E7" s="89">
        <v>19189</v>
      </c>
      <c r="F7" s="136">
        <v>25818</v>
      </c>
    </row>
    <row r="8" spans="1:6" ht="12.75">
      <c r="A8" t="s">
        <v>13</v>
      </c>
      <c r="B8" s="91">
        <v>-13056</v>
      </c>
      <c r="C8" s="120">
        <v>-16860</v>
      </c>
      <c r="D8" s="154"/>
      <c r="E8" s="91">
        <v>-12958</v>
      </c>
      <c r="F8" s="120">
        <v>-16653</v>
      </c>
    </row>
    <row r="9" spans="2:6" ht="12.75">
      <c r="B9" s="93"/>
      <c r="C9" s="118"/>
      <c r="D9" s="19"/>
      <c r="E9" s="93"/>
      <c r="F9" s="118"/>
    </row>
    <row r="10" spans="1:6" ht="12.75">
      <c r="A10" s="2" t="s">
        <v>2</v>
      </c>
      <c r="B10" s="89">
        <f>B7+B8</f>
        <v>6130</v>
      </c>
      <c r="C10" s="136">
        <f>C7+C8</f>
        <v>8951</v>
      </c>
      <c r="D10" s="50"/>
      <c r="E10" s="89">
        <f>E7+E8</f>
        <v>6231</v>
      </c>
      <c r="F10" s="136">
        <f>F7+F8</f>
        <v>9165</v>
      </c>
    </row>
    <row r="11" spans="1:6" ht="12.75">
      <c r="A11" t="s">
        <v>29</v>
      </c>
      <c r="B11" s="89">
        <v>-2958</v>
      </c>
      <c r="C11" s="118">
        <v>-2771</v>
      </c>
      <c r="D11" s="19"/>
      <c r="E11" s="89">
        <v>-2684</v>
      </c>
      <c r="F11" s="118">
        <v>-2681</v>
      </c>
    </row>
    <row r="12" spans="1:6" ht="12.75">
      <c r="A12" t="s">
        <v>14</v>
      </c>
      <c r="B12" s="89">
        <v>-1965</v>
      </c>
      <c r="C12" s="118">
        <v>-2025</v>
      </c>
      <c r="D12" s="19"/>
      <c r="E12" s="89">
        <v>-1753</v>
      </c>
      <c r="F12" s="118">
        <v>-1887</v>
      </c>
    </row>
    <row r="13" spans="1:6" ht="12.75">
      <c r="A13" t="s">
        <v>15</v>
      </c>
      <c r="B13" s="89">
        <v>-584</v>
      </c>
      <c r="C13" s="118">
        <v>-646</v>
      </c>
      <c r="D13" s="19"/>
      <c r="E13" s="89">
        <v>-513</v>
      </c>
      <c r="F13" s="118">
        <v>-571</v>
      </c>
    </row>
    <row r="14" spans="1:7" ht="12.75">
      <c r="A14" t="s">
        <v>16</v>
      </c>
      <c r="B14" s="89">
        <v>199</v>
      </c>
      <c r="C14" s="118">
        <v>164</v>
      </c>
      <c r="D14" s="19"/>
      <c r="E14" s="89">
        <v>131</v>
      </c>
      <c r="F14" s="118">
        <v>163</v>
      </c>
      <c r="G14" s="266"/>
    </row>
    <row r="15" spans="1:6" ht="12.75">
      <c r="A15" t="s">
        <v>17</v>
      </c>
      <c r="B15" s="91">
        <v>-340</v>
      </c>
      <c r="C15" s="120">
        <v>-668</v>
      </c>
      <c r="D15" s="154"/>
      <c r="E15" s="91">
        <v>-123</v>
      </c>
      <c r="F15" s="120">
        <v>-151</v>
      </c>
    </row>
    <row r="16" spans="2:6" ht="12.75">
      <c r="B16" s="97"/>
      <c r="C16" s="108"/>
      <c r="E16" s="97"/>
      <c r="F16" s="108"/>
    </row>
    <row r="17" spans="1:6" ht="12.75">
      <c r="A17" s="2" t="s">
        <v>3</v>
      </c>
      <c r="B17" s="98">
        <f>SUM(B10:B15)</f>
        <v>482</v>
      </c>
      <c r="C17" s="128">
        <f>SUM(C10:C15)</f>
        <v>3005</v>
      </c>
      <c r="D17" s="67"/>
      <c r="E17" s="98">
        <f>SUM(E10:E15)</f>
        <v>1289</v>
      </c>
      <c r="F17" s="128">
        <f>SUM(F10:F15)</f>
        <v>4038</v>
      </c>
    </row>
    <row r="18" spans="1:6" ht="12.75">
      <c r="A18" t="s">
        <v>18</v>
      </c>
      <c r="B18" s="103">
        <v>24</v>
      </c>
      <c r="C18" s="273">
        <v>8</v>
      </c>
      <c r="E18" s="103">
        <v>24</v>
      </c>
      <c r="F18" s="108">
        <v>8</v>
      </c>
    </row>
    <row r="19" spans="1:6" ht="12.75">
      <c r="A19" t="s">
        <v>19</v>
      </c>
      <c r="B19" s="105">
        <v>-138</v>
      </c>
      <c r="C19" s="107">
        <v>71</v>
      </c>
      <c r="D19" s="153"/>
      <c r="E19" s="105">
        <v>-138</v>
      </c>
      <c r="F19" s="107">
        <v>71</v>
      </c>
    </row>
    <row r="20" spans="2:6" ht="12.75">
      <c r="B20" s="97"/>
      <c r="C20" s="108"/>
      <c r="E20" s="97"/>
      <c r="F20" s="108"/>
    </row>
    <row r="21" spans="1:6" ht="12.75">
      <c r="A21" s="2" t="s">
        <v>21</v>
      </c>
      <c r="B21" s="98">
        <f>B17+B19+B18</f>
        <v>368</v>
      </c>
      <c r="C21" s="128">
        <f>C17+C19+C18</f>
        <v>3084</v>
      </c>
      <c r="D21" s="68"/>
      <c r="E21" s="98">
        <f>E17+E19+E18</f>
        <v>1175</v>
      </c>
      <c r="F21" s="128">
        <f>F17+F18+F19</f>
        <v>4117</v>
      </c>
    </row>
    <row r="22" spans="1:6" ht="12.75">
      <c r="A22" t="s">
        <v>20</v>
      </c>
      <c r="B22" s="105">
        <v>-77</v>
      </c>
      <c r="C22" s="107">
        <v>-801</v>
      </c>
      <c r="D22" s="153"/>
      <c r="E22" s="105">
        <v>-321</v>
      </c>
      <c r="F22" s="120">
        <v>-1088</v>
      </c>
    </row>
    <row r="23" spans="2:6" ht="12.75">
      <c r="B23" s="97"/>
      <c r="C23" s="108"/>
      <c r="E23" s="97"/>
      <c r="F23" s="108"/>
    </row>
    <row r="24" spans="1:6" ht="13.5" thickBot="1">
      <c r="A24" s="200" t="s">
        <v>112</v>
      </c>
      <c r="B24" s="203">
        <f>B21+B22</f>
        <v>291</v>
      </c>
      <c r="C24" s="204">
        <f>C21+C22</f>
        <v>2283</v>
      </c>
      <c r="D24" s="67"/>
      <c r="E24" s="203">
        <f>E21+E22</f>
        <v>854</v>
      </c>
      <c r="F24" s="204">
        <f>F21+F22</f>
        <v>3029</v>
      </c>
    </row>
    <row r="25" spans="1:6" ht="13.5" thickTop="1">
      <c r="A25" s="205"/>
      <c r="B25" s="206"/>
      <c r="C25" s="207"/>
      <c r="D25" s="205"/>
      <c r="E25" s="206"/>
      <c r="F25" s="207"/>
    </row>
    <row r="26" spans="1:6" ht="12.75">
      <c r="A26" s="205"/>
      <c r="B26" s="206"/>
      <c r="C26" s="207"/>
      <c r="D26" s="205"/>
      <c r="E26" s="206"/>
      <c r="F26" s="207"/>
    </row>
    <row r="27" spans="1:6" ht="25.5" customHeight="1">
      <c r="A27" s="208" t="s">
        <v>22</v>
      </c>
      <c r="B27" s="223">
        <v>502</v>
      </c>
      <c r="C27" s="128">
        <v>2325</v>
      </c>
      <c r="D27" s="205"/>
      <c r="E27" s="223">
        <v>909</v>
      </c>
      <c r="F27" s="128">
        <v>2899</v>
      </c>
    </row>
    <row r="28" spans="1:6" ht="12.75" customHeight="1">
      <c r="A28" s="208" t="s">
        <v>183</v>
      </c>
      <c r="B28" s="217">
        <v>-211</v>
      </c>
      <c r="C28" s="209">
        <v>-42</v>
      </c>
      <c r="D28" s="205"/>
      <c r="E28" s="217">
        <v>-55</v>
      </c>
      <c r="F28" s="209">
        <v>130</v>
      </c>
    </row>
    <row r="29" spans="1:6" ht="13.5" thickBot="1">
      <c r="A29" s="208"/>
      <c r="B29" s="227">
        <f>B27+B28</f>
        <v>291</v>
      </c>
      <c r="C29" s="210">
        <f>C27+C28</f>
        <v>2283</v>
      </c>
      <c r="D29" s="205"/>
      <c r="E29" s="227">
        <f>E27+E28</f>
        <v>854</v>
      </c>
      <c r="F29" s="210">
        <f>F27+F28</f>
        <v>3029</v>
      </c>
    </row>
    <row r="30" spans="1:6" ht="13.5" thickTop="1">
      <c r="A30" s="69"/>
      <c r="B30" s="97"/>
      <c r="C30" s="108"/>
      <c r="D30" s="76"/>
      <c r="E30" s="97"/>
      <c r="F30" s="108"/>
    </row>
    <row r="31" spans="1:6" ht="12.75">
      <c r="A31" s="2" t="s">
        <v>23</v>
      </c>
      <c r="B31" s="109"/>
      <c r="C31" s="111"/>
      <c r="D31" s="2"/>
      <c r="E31" s="109"/>
      <c r="F31" s="111"/>
    </row>
    <row r="32" spans="1:6" ht="12.75">
      <c r="A32" t="s">
        <v>150</v>
      </c>
      <c r="B32" s="97"/>
      <c r="C32" s="108"/>
      <c r="E32" s="97"/>
      <c r="F32" s="108"/>
    </row>
    <row r="33" spans="1:6" ht="12.75">
      <c r="A33" t="s">
        <v>149</v>
      </c>
      <c r="B33" s="97"/>
      <c r="C33" s="108"/>
      <c r="E33" s="97"/>
      <c r="F33" s="108"/>
    </row>
    <row r="34" spans="1:6" ht="12.75">
      <c r="A34" t="s">
        <v>24</v>
      </c>
      <c r="B34" s="181">
        <f>B27/B38*1000</f>
        <v>0.1355891185140729</v>
      </c>
      <c r="C34" s="157">
        <v>0.61</v>
      </c>
      <c r="E34" s="181">
        <f>E27/E38*1000</f>
        <v>0.24551894169181726</v>
      </c>
      <c r="F34" s="108">
        <v>0.76</v>
      </c>
    </row>
    <row r="35" spans="1:6" ht="12.75">
      <c r="A35" t="s">
        <v>25</v>
      </c>
      <c r="B35" s="181">
        <f>B27/B39*1000</f>
        <v>0.13499068913822426</v>
      </c>
      <c r="C35" s="157">
        <v>0.61</v>
      </c>
      <c r="E35" s="181">
        <f>E27/E39*1000</f>
        <v>0.24443533152718303</v>
      </c>
      <c r="F35" s="108">
        <v>0.76</v>
      </c>
    </row>
    <row r="36" spans="2:6" ht="12.75">
      <c r="B36" s="97"/>
      <c r="C36" s="108"/>
      <c r="E36" s="97"/>
      <c r="F36" s="108"/>
    </row>
    <row r="37" spans="1:6" ht="12.75">
      <c r="A37" s="2" t="s">
        <v>26</v>
      </c>
      <c r="B37" s="109"/>
      <c r="C37" s="111"/>
      <c r="D37" s="2"/>
      <c r="E37" s="109"/>
      <c r="F37" s="111"/>
    </row>
    <row r="38" spans="1:6" ht="12.75">
      <c r="A38" t="s">
        <v>24</v>
      </c>
      <c r="B38" s="89">
        <v>3702362</v>
      </c>
      <c r="C38" s="118">
        <v>3789252</v>
      </c>
      <c r="D38" s="19"/>
      <c r="E38" s="89">
        <f>B38</f>
        <v>3702362</v>
      </c>
      <c r="F38" s="118">
        <f>C38</f>
        <v>3789252</v>
      </c>
    </row>
    <row r="39" spans="1:6" ht="12.75">
      <c r="A39" t="s">
        <v>25</v>
      </c>
      <c r="B39" s="89">
        <v>3718775</v>
      </c>
      <c r="C39" s="118">
        <v>3829144</v>
      </c>
      <c r="D39" s="19"/>
      <c r="E39" s="89">
        <f>B39</f>
        <v>3718775</v>
      </c>
      <c r="F39" s="118">
        <f>C39</f>
        <v>3829144</v>
      </c>
    </row>
    <row r="40" spans="1:6" ht="12.75">
      <c r="A40" s="108"/>
      <c r="B40" s="97"/>
      <c r="C40" s="108"/>
      <c r="D40" s="76"/>
      <c r="E40" s="97"/>
      <c r="F40" s="108"/>
    </row>
    <row r="41" spans="2:6" ht="12.75">
      <c r="B41" s="109"/>
      <c r="C41" s="108"/>
      <c r="E41" s="109"/>
      <c r="F41" s="108"/>
    </row>
    <row r="42" spans="1:6" ht="12.75">
      <c r="A42" t="s">
        <v>27</v>
      </c>
      <c r="B42" s="89">
        <v>905</v>
      </c>
      <c r="C42" s="118">
        <v>681</v>
      </c>
      <c r="E42" s="89">
        <v>420</v>
      </c>
      <c r="F42" s="118">
        <v>441</v>
      </c>
    </row>
    <row r="43" spans="2:6" ht="12.75">
      <c r="B43" s="109"/>
      <c r="C43" s="108"/>
      <c r="E43" s="109"/>
      <c r="F43" s="108"/>
    </row>
    <row r="44" spans="1:6" ht="12.75" customHeight="1">
      <c r="A44" s="38" t="s">
        <v>28</v>
      </c>
      <c r="B44" s="109">
        <v>-16</v>
      </c>
      <c r="C44" s="108">
        <v>97</v>
      </c>
      <c r="E44" s="109">
        <v>-16</v>
      </c>
      <c r="F44" s="108">
        <v>97</v>
      </c>
    </row>
    <row r="45" spans="2:6" ht="12.75">
      <c r="B45" s="106"/>
      <c r="C45" s="107"/>
      <c r="E45" s="106"/>
      <c r="F45" s="107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33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4" width="9.7109375" style="0" customWidth="1"/>
  </cols>
  <sheetData>
    <row r="3" spans="1:4" ht="12.75">
      <c r="A3" s="2" t="s">
        <v>5</v>
      </c>
      <c r="B3" s="2"/>
      <c r="C3" s="2"/>
      <c r="D3" s="2"/>
    </row>
    <row r="4" ht="12.75">
      <c r="A4" t="s">
        <v>0</v>
      </c>
    </row>
    <row r="5" spans="2:5" ht="12.75">
      <c r="B5" s="4"/>
      <c r="C5" s="5"/>
      <c r="D5" s="4"/>
      <c r="E5" s="4"/>
    </row>
    <row r="6" spans="1:5" ht="38.25">
      <c r="A6" s="166" t="s">
        <v>151</v>
      </c>
      <c r="B6" s="170" t="s">
        <v>213</v>
      </c>
      <c r="C6" s="85" t="s">
        <v>125</v>
      </c>
      <c r="D6" s="171" t="s">
        <v>214</v>
      </c>
      <c r="E6" s="173" t="s">
        <v>170</v>
      </c>
    </row>
    <row r="7" spans="4:5" ht="12.75">
      <c r="D7" s="8"/>
      <c r="E7" s="8"/>
    </row>
    <row r="8" spans="1:7" ht="12.75">
      <c r="A8" t="s">
        <v>6</v>
      </c>
      <c r="B8" s="37">
        <v>3418</v>
      </c>
      <c r="C8" s="2">
        <v>-27</v>
      </c>
      <c r="D8" s="50">
        <v>4657</v>
      </c>
      <c r="E8" s="50">
        <v>18842</v>
      </c>
      <c r="G8" s="19"/>
    </row>
    <row r="9" spans="1:7" ht="12.75">
      <c r="A9" t="s">
        <v>7</v>
      </c>
      <c r="B9" s="37">
        <v>1503</v>
      </c>
      <c r="C9" s="2">
        <v>-22</v>
      </c>
      <c r="D9" s="50">
        <v>1935</v>
      </c>
      <c r="E9" s="50">
        <v>7265</v>
      </c>
      <c r="G9" s="19"/>
    </row>
    <row r="10" spans="1:7" ht="12.75">
      <c r="A10" t="s">
        <v>261</v>
      </c>
      <c r="B10" s="37">
        <v>1491</v>
      </c>
      <c r="C10" s="4">
        <v>-6</v>
      </c>
      <c r="D10" s="50">
        <v>1583</v>
      </c>
      <c r="E10" s="50">
        <v>6420</v>
      </c>
      <c r="G10" s="19"/>
    </row>
    <row r="11" spans="1:7" ht="12.75">
      <c r="A11" t="s">
        <v>8</v>
      </c>
      <c r="B11" s="37">
        <v>2220</v>
      </c>
      <c r="C11" s="2">
        <v>-29</v>
      </c>
      <c r="D11" s="50">
        <v>3148</v>
      </c>
      <c r="E11" s="50">
        <v>11344</v>
      </c>
      <c r="G11" s="19"/>
    </row>
    <row r="12" spans="1:7" ht="12.75">
      <c r="A12" t="s">
        <v>9</v>
      </c>
      <c r="B12" s="37">
        <v>534</v>
      </c>
      <c r="C12" s="2">
        <v>6</v>
      </c>
      <c r="D12" s="50">
        <v>503</v>
      </c>
      <c r="E12" s="50">
        <v>2068</v>
      </c>
      <c r="G12" s="19"/>
    </row>
    <row r="13" spans="1:7" ht="12.75">
      <c r="A13" t="s">
        <v>10</v>
      </c>
      <c r="B13" s="48">
        <v>746</v>
      </c>
      <c r="C13" s="3">
        <v>44</v>
      </c>
      <c r="D13" s="52">
        <v>1325</v>
      </c>
      <c r="E13" s="52">
        <v>4771</v>
      </c>
      <c r="G13" s="19"/>
    </row>
    <row r="14" spans="2:7" ht="12.75">
      <c r="B14" s="37"/>
      <c r="C14" s="2"/>
      <c r="D14" s="50"/>
      <c r="E14" s="50"/>
      <c r="G14" s="19"/>
    </row>
    <row r="15" spans="1:7" ht="12.75">
      <c r="A15" t="s">
        <v>11</v>
      </c>
      <c r="B15" s="37">
        <f>SUM(B8:B13)</f>
        <v>9912</v>
      </c>
      <c r="C15" s="2">
        <v>-25</v>
      </c>
      <c r="D15" s="50">
        <f>SUM(D8:D13)</f>
        <v>13151</v>
      </c>
      <c r="E15" s="50">
        <f>SUM(E8:E13)</f>
        <v>50710</v>
      </c>
      <c r="G15" s="19"/>
    </row>
    <row r="16" spans="1:5" ht="12.75">
      <c r="A16" s="1"/>
      <c r="B16" s="1"/>
      <c r="C16" s="1"/>
      <c r="D16" s="1"/>
      <c r="E16" s="1"/>
    </row>
    <row r="20" ht="12.75">
      <c r="H20" t="s">
        <v>4</v>
      </c>
    </row>
    <row r="21" spans="1:3" ht="12.75">
      <c r="A21" s="2" t="s">
        <v>12</v>
      </c>
      <c r="B21" s="2"/>
      <c r="C21" s="2"/>
    </row>
    <row r="22" spans="4:5" ht="12.75">
      <c r="D22" s="2"/>
      <c r="E22" s="2"/>
    </row>
    <row r="23" spans="1:5" ht="38.25">
      <c r="A23" s="167"/>
      <c r="B23" s="172" t="s">
        <v>234</v>
      </c>
      <c r="C23" s="85" t="s">
        <v>125</v>
      </c>
      <c r="D23" s="173" t="s">
        <v>233</v>
      </c>
      <c r="E23" s="173" t="s">
        <v>171</v>
      </c>
    </row>
    <row r="24" spans="4:5" ht="12.75">
      <c r="D24" s="8"/>
      <c r="E24" s="8"/>
    </row>
    <row r="25" spans="1:7" ht="12.75">
      <c r="A25" t="s">
        <v>6</v>
      </c>
      <c r="B25" s="37">
        <v>59996</v>
      </c>
      <c r="C25" s="4">
        <v>-1</v>
      </c>
      <c r="D25" s="50">
        <v>60345</v>
      </c>
      <c r="E25" s="50">
        <v>61971</v>
      </c>
      <c r="G25" s="19"/>
    </row>
    <row r="26" spans="1:7" ht="12.75">
      <c r="A26" t="s">
        <v>7</v>
      </c>
      <c r="B26" s="37">
        <v>4164</v>
      </c>
      <c r="C26" s="4">
        <v>-18</v>
      </c>
      <c r="D26" s="50">
        <v>5093</v>
      </c>
      <c r="E26" s="50">
        <v>5160</v>
      </c>
      <c r="G26" s="19"/>
    </row>
    <row r="27" spans="1:7" ht="12.75">
      <c r="A27" t="s">
        <v>261</v>
      </c>
      <c r="B27" s="37">
        <v>14596</v>
      </c>
      <c r="C27" s="4">
        <v>5</v>
      </c>
      <c r="D27" s="50">
        <v>13946</v>
      </c>
      <c r="E27" s="50">
        <v>14879</v>
      </c>
      <c r="G27" s="19"/>
    </row>
    <row r="28" spans="1:7" ht="12.75">
      <c r="A28" t="s">
        <v>8</v>
      </c>
      <c r="B28" s="37">
        <v>22236</v>
      </c>
      <c r="C28" s="4">
        <v>11</v>
      </c>
      <c r="D28" s="50">
        <v>20041</v>
      </c>
      <c r="E28" s="50">
        <v>21832</v>
      </c>
      <c r="G28" s="19"/>
    </row>
    <row r="29" spans="1:7" ht="12.75">
      <c r="A29" t="s">
        <v>9</v>
      </c>
      <c r="B29" s="37">
        <v>8074</v>
      </c>
      <c r="C29" s="4">
        <v>36</v>
      </c>
      <c r="D29" s="50">
        <v>5916</v>
      </c>
      <c r="E29" s="50">
        <v>8862</v>
      </c>
      <c r="G29" s="19"/>
    </row>
    <row r="30" spans="1:7" ht="12.75">
      <c r="A30" t="s">
        <v>10</v>
      </c>
      <c r="B30" s="48">
        <v>11761</v>
      </c>
      <c r="C30" s="6">
        <v>-1</v>
      </c>
      <c r="D30" s="52">
        <v>11871</v>
      </c>
      <c r="E30" s="52">
        <v>13125</v>
      </c>
      <c r="G30" s="19"/>
    </row>
    <row r="31" spans="2:7" ht="12.75">
      <c r="B31" s="37"/>
      <c r="C31" s="4"/>
      <c r="D31" s="50"/>
      <c r="E31" s="50"/>
      <c r="G31" s="19"/>
    </row>
    <row r="32" spans="1:7" ht="12.75">
      <c r="A32" t="s">
        <v>11</v>
      </c>
      <c r="B32" s="37">
        <f>SUM(B25:B30)</f>
        <v>120827</v>
      </c>
      <c r="C32" s="4">
        <v>3</v>
      </c>
      <c r="D32" s="50">
        <f>SUM(D25:D30)</f>
        <v>117212</v>
      </c>
      <c r="E32" s="50">
        <f>SUM(E25:E30)</f>
        <v>125829</v>
      </c>
      <c r="G32" s="19"/>
    </row>
    <row r="33" spans="1:5" ht="12.75">
      <c r="A33" s="1"/>
      <c r="B33" s="1"/>
      <c r="C33" s="1"/>
      <c r="D33" s="1"/>
      <c r="E33" s="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2">
      <selection activeCell="A2" sqref="A2"/>
    </sheetView>
  </sheetViews>
  <sheetFormatPr defaultColWidth="9.140625" defaultRowHeight="12.75"/>
  <cols>
    <col min="1" max="1" width="33.7109375" style="0" customWidth="1"/>
    <col min="2" max="2" width="9.8515625" style="0" customWidth="1"/>
    <col min="3" max="3" width="10.28125" style="0" customWidth="1"/>
    <col min="4" max="7" width="9.8515625" style="0" customWidth="1"/>
  </cols>
  <sheetData>
    <row r="3" ht="12.75">
      <c r="A3" s="12" t="s">
        <v>164</v>
      </c>
    </row>
    <row r="4" ht="12.75">
      <c r="A4" t="s">
        <v>0</v>
      </c>
    </row>
    <row r="5" ht="12.75">
      <c r="A5" s="12"/>
    </row>
    <row r="6" spans="1:7" ht="51">
      <c r="A6" s="159"/>
      <c r="B6" s="84" t="s">
        <v>215</v>
      </c>
      <c r="C6" s="85" t="s">
        <v>216</v>
      </c>
      <c r="D6" s="86" t="s">
        <v>222</v>
      </c>
      <c r="E6" s="112" t="s">
        <v>217</v>
      </c>
      <c r="F6" s="113" t="s">
        <v>218</v>
      </c>
      <c r="G6" s="114" t="s">
        <v>219</v>
      </c>
    </row>
    <row r="7" spans="1:7" ht="12.75">
      <c r="A7" s="153"/>
      <c r="B7" s="97"/>
      <c r="C7" s="76"/>
      <c r="D7" s="108"/>
      <c r="E7" s="97"/>
      <c r="F7" s="76"/>
      <c r="G7" s="108"/>
    </row>
    <row r="8" spans="1:7" ht="12.75">
      <c r="A8" s="160" t="s">
        <v>1</v>
      </c>
      <c r="B8" s="89">
        <v>6586</v>
      </c>
      <c r="C8" s="135" t="s">
        <v>111</v>
      </c>
      <c r="D8" s="90">
        <f>B8</f>
        <v>6586</v>
      </c>
      <c r="E8" s="117">
        <v>9090</v>
      </c>
      <c r="F8" s="146" t="s">
        <v>111</v>
      </c>
      <c r="G8" s="118">
        <f>E8</f>
        <v>9090</v>
      </c>
    </row>
    <row r="9" spans="1:7" ht="12.75">
      <c r="A9" s="155" t="s">
        <v>13</v>
      </c>
      <c r="B9" s="91">
        <v>-4345</v>
      </c>
      <c r="C9" s="81" t="s">
        <v>111</v>
      </c>
      <c r="D9" s="92">
        <f>B9</f>
        <v>-4345</v>
      </c>
      <c r="E9" s="119">
        <v>-5812</v>
      </c>
      <c r="F9" s="83" t="s">
        <v>111</v>
      </c>
      <c r="G9" s="120">
        <f>E9</f>
        <v>-5812</v>
      </c>
    </row>
    <row r="10" spans="1:7" ht="12.75">
      <c r="A10" s="153"/>
      <c r="B10" s="93"/>
      <c r="C10" s="148"/>
      <c r="D10" s="90"/>
      <c r="E10" s="93"/>
      <c r="F10" s="148"/>
      <c r="G10" s="118"/>
    </row>
    <row r="11" spans="1:7" ht="12.75">
      <c r="A11" s="161" t="s">
        <v>2</v>
      </c>
      <c r="B11" s="89">
        <f>B8+B9</f>
        <v>2241</v>
      </c>
      <c r="C11" s="135" t="s">
        <v>111</v>
      </c>
      <c r="D11" s="90">
        <f>D8+D9</f>
        <v>2241</v>
      </c>
      <c r="E11" s="117">
        <f>E8+E9</f>
        <v>3278</v>
      </c>
      <c r="F11" s="146" t="s">
        <v>111</v>
      </c>
      <c r="G11" s="136">
        <f>G8+G9</f>
        <v>3278</v>
      </c>
    </row>
    <row r="12" spans="1:7" ht="12.75">
      <c r="A12" s="161" t="s">
        <v>153</v>
      </c>
      <c r="B12" s="94">
        <f>B11/B8*100</f>
        <v>34.02672335256605</v>
      </c>
      <c r="C12" s="147"/>
      <c r="D12" s="96">
        <f>D11/D8*100</f>
        <v>34.02672335256605</v>
      </c>
      <c r="E12" s="121">
        <f>E11/E8*100</f>
        <v>36.06160616061606</v>
      </c>
      <c r="F12" s="147"/>
      <c r="G12" s="123">
        <f>G11/G8*100</f>
        <v>36.06160616061606</v>
      </c>
    </row>
    <row r="13" spans="1:7" ht="12.75">
      <c r="A13" s="161"/>
      <c r="B13" s="94"/>
      <c r="C13" s="147"/>
      <c r="D13" s="96"/>
      <c r="E13" s="121"/>
      <c r="F13" s="147"/>
      <c r="G13" s="123"/>
    </row>
    <row r="14" spans="1:7" ht="12.75">
      <c r="A14" s="153" t="s">
        <v>174</v>
      </c>
      <c r="B14" s="89">
        <v>-733</v>
      </c>
      <c r="C14" s="135">
        <v>2</v>
      </c>
      <c r="D14" s="90">
        <f>B14+C14</f>
        <v>-731</v>
      </c>
      <c r="E14" s="93">
        <v>-741</v>
      </c>
      <c r="F14" s="148" t="s">
        <v>111</v>
      </c>
      <c r="G14" s="118">
        <f>E14</f>
        <v>-741</v>
      </c>
    </row>
    <row r="15" spans="1:7" ht="12.75">
      <c r="A15" s="161" t="s">
        <v>154</v>
      </c>
      <c r="B15" s="94">
        <f>B14/B8*100*-1</f>
        <v>11.129668994837534</v>
      </c>
      <c r="C15" s="138"/>
      <c r="D15" s="96">
        <f>D14/D8*100*-1</f>
        <v>11.099301548739751</v>
      </c>
      <c r="E15" s="124">
        <f>E14/E8*100*-1</f>
        <v>8.151815181518153</v>
      </c>
      <c r="F15" s="149"/>
      <c r="G15" s="126">
        <f>G14/G8*100*-1</f>
        <v>8.151815181518153</v>
      </c>
    </row>
    <row r="16" spans="1:7" ht="12.75">
      <c r="A16" s="161"/>
      <c r="B16" s="94"/>
      <c r="C16" s="138"/>
      <c r="D16" s="96"/>
      <c r="E16" s="124"/>
      <c r="F16" s="149"/>
      <c r="G16" s="126"/>
    </row>
    <row r="17" spans="1:7" ht="12.75">
      <c r="A17" s="153" t="s">
        <v>198</v>
      </c>
      <c r="B17" s="89">
        <v>-599</v>
      </c>
      <c r="C17" s="135" t="s">
        <v>111</v>
      </c>
      <c r="D17" s="90">
        <f>B17</f>
        <v>-599</v>
      </c>
      <c r="E17" s="93">
        <v>-630</v>
      </c>
      <c r="F17" s="148" t="s">
        <v>111</v>
      </c>
      <c r="G17" s="118">
        <f>E17</f>
        <v>-630</v>
      </c>
    </row>
    <row r="18" spans="1:7" ht="12.75">
      <c r="A18" s="161" t="s">
        <v>154</v>
      </c>
      <c r="B18" s="94">
        <f>B17/B8*100*-1</f>
        <v>9.095050106286061</v>
      </c>
      <c r="C18" s="138"/>
      <c r="D18" s="96">
        <f>D17/D8*100*-1</f>
        <v>9.095050106286061</v>
      </c>
      <c r="E18" s="121">
        <f>E17/E8*100*-1</f>
        <v>6.9306930693069315</v>
      </c>
      <c r="F18" s="147"/>
      <c r="G18" s="123">
        <f>G17/G8*100*-1</f>
        <v>6.9306930693069315</v>
      </c>
    </row>
    <row r="19" spans="1:7" ht="12.75">
      <c r="A19" s="161"/>
      <c r="B19" s="94"/>
      <c r="C19" s="138"/>
      <c r="D19" s="96"/>
      <c r="E19" s="121"/>
      <c r="F19" s="147"/>
      <c r="G19" s="123"/>
    </row>
    <row r="20" spans="1:7" ht="12.75">
      <c r="A20" s="153" t="s">
        <v>15</v>
      </c>
      <c r="B20" s="89">
        <v>-106</v>
      </c>
      <c r="C20" s="135" t="s">
        <v>111</v>
      </c>
      <c r="D20" s="90">
        <f>B20</f>
        <v>-106</v>
      </c>
      <c r="E20" s="93">
        <v>-115</v>
      </c>
      <c r="F20" s="148" t="s">
        <v>111</v>
      </c>
      <c r="G20" s="118">
        <f>E20</f>
        <v>-115</v>
      </c>
    </row>
    <row r="21" spans="1:7" ht="12.75">
      <c r="A21" s="161" t="s">
        <v>154</v>
      </c>
      <c r="B21" s="94">
        <f>B20/B8*100*-1</f>
        <v>1.6094746431825082</v>
      </c>
      <c r="C21" s="138"/>
      <c r="D21" s="95">
        <f>D20/D8*100*-1</f>
        <v>1.6094746431825082</v>
      </c>
      <c r="E21" s="121">
        <f>E20/E8*100*-1</f>
        <v>1.2651265126512652</v>
      </c>
      <c r="F21" s="147"/>
      <c r="G21" s="123">
        <f>G20/G8*100*-1</f>
        <v>1.2651265126512652</v>
      </c>
    </row>
    <row r="22" spans="1:7" ht="12.75">
      <c r="A22" s="161"/>
      <c r="B22" s="89"/>
      <c r="C22" s="135"/>
      <c r="D22" s="90"/>
      <c r="E22" s="93"/>
      <c r="F22" s="148"/>
      <c r="G22" s="118"/>
    </row>
    <row r="23" spans="1:7" ht="12.75">
      <c r="A23" s="155" t="s">
        <v>201</v>
      </c>
      <c r="B23" s="91">
        <v>-40</v>
      </c>
      <c r="C23" s="81">
        <v>37</v>
      </c>
      <c r="D23" s="92">
        <f>B23+C23</f>
        <v>-3</v>
      </c>
      <c r="E23" s="119">
        <v>-227</v>
      </c>
      <c r="F23" s="83">
        <v>259</v>
      </c>
      <c r="G23" s="120">
        <f>E23+F23</f>
        <v>32</v>
      </c>
    </row>
    <row r="24" spans="1:7" ht="12.75">
      <c r="A24" s="153"/>
      <c r="B24" s="97"/>
      <c r="C24" s="104"/>
      <c r="D24" s="90"/>
      <c r="E24" s="97"/>
      <c r="F24" s="104"/>
      <c r="G24" s="118"/>
    </row>
    <row r="25" spans="1:7" ht="12.75">
      <c r="A25" s="161" t="s">
        <v>3</v>
      </c>
      <c r="B25" s="98">
        <f aca="true" t="shared" si="0" ref="B25:G25">B11+B14+B17+B20+B23</f>
        <v>763</v>
      </c>
      <c r="C25" s="139">
        <f>C14+C23</f>
        <v>39</v>
      </c>
      <c r="D25" s="99">
        <f t="shared" si="0"/>
        <v>802</v>
      </c>
      <c r="E25" s="127">
        <f>E11+E14+E17+E20+E23</f>
        <v>1565</v>
      </c>
      <c r="F25" s="152">
        <f>F23</f>
        <v>259</v>
      </c>
      <c r="G25" s="128">
        <f t="shared" si="0"/>
        <v>1824</v>
      </c>
    </row>
    <row r="26" spans="1:7" ht="12.75">
      <c r="A26" s="162" t="s">
        <v>154</v>
      </c>
      <c r="B26" s="140">
        <f>B25/B8*100</f>
        <v>11.585180686304282</v>
      </c>
      <c r="C26" s="141"/>
      <c r="D26" s="145">
        <f>D25/D8*100</f>
        <v>12.177345885211054</v>
      </c>
      <c r="E26" s="150">
        <f>E25/E8*100</f>
        <v>17.216721672167218</v>
      </c>
      <c r="F26" s="151"/>
      <c r="G26" s="142">
        <f>G25/G8*100</f>
        <v>20.066006600660067</v>
      </c>
    </row>
    <row r="27" ht="12.75">
      <c r="A27" s="12"/>
    </row>
    <row r="28" spans="1:7" ht="12.75">
      <c r="A28" s="70"/>
      <c r="B28" s="70"/>
      <c r="C28" s="70"/>
      <c r="D28" s="70"/>
      <c r="E28" s="70"/>
      <c r="F28" s="70"/>
      <c r="G28" s="70"/>
    </row>
    <row r="29" spans="1:7" ht="12.75">
      <c r="A29" s="187" t="s">
        <v>220</v>
      </c>
      <c r="B29" s="187"/>
      <c r="C29" s="187"/>
      <c r="D29" s="187"/>
      <c r="E29" s="187"/>
      <c r="F29" s="187"/>
      <c r="G29" s="187"/>
    </row>
    <row r="30" spans="1:7" ht="12.75">
      <c r="A30" s="187"/>
      <c r="B30" s="187"/>
      <c r="C30" s="187"/>
      <c r="D30" s="187"/>
      <c r="E30" s="187"/>
      <c r="F30" s="187"/>
      <c r="G30" s="187"/>
    </row>
    <row r="31" spans="1:7" ht="12.75">
      <c r="A31" s="187" t="s">
        <v>246</v>
      </c>
      <c r="B31" s="187"/>
      <c r="C31" s="187"/>
      <c r="D31" s="187"/>
      <c r="E31" s="187"/>
      <c r="F31" s="187"/>
      <c r="G31" s="187"/>
    </row>
    <row r="32" spans="1:7" ht="12.75">
      <c r="A32" s="187" t="s">
        <v>251</v>
      </c>
      <c r="B32" s="187"/>
      <c r="C32" s="187"/>
      <c r="D32" s="187"/>
      <c r="E32" s="187"/>
      <c r="F32" s="187"/>
      <c r="G32" s="187"/>
    </row>
    <row r="33" ht="12.75">
      <c r="A33" s="187" t="s">
        <v>250</v>
      </c>
    </row>
    <row r="34" ht="12.75">
      <c r="A34" s="12"/>
    </row>
    <row r="35" ht="12.75">
      <c r="A35" s="12"/>
    </row>
    <row r="36" ht="12.75">
      <c r="A36" s="12"/>
    </row>
  </sheetData>
  <sheetProtection sheet="1" objects="1" scenarios="1"/>
  <printOptions/>
  <pageMargins left="0.75" right="0.33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A2" sqref="A2"/>
    </sheetView>
  </sheetViews>
  <sheetFormatPr defaultColWidth="9.140625" defaultRowHeight="12.75"/>
  <cols>
    <col min="1" max="1" width="34.28125" style="0" customWidth="1"/>
    <col min="2" max="2" width="9.8515625" style="0" customWidth="1"/>
    <col min="3" max="3" width="10.28125" style="0" customWidth="1"/>
    <col min="4" max="4" width="9.8515625" style="0" customWidth="1"/>
  </cols>
  <sheetData>
    <row r="3" ht="12.75">
      <c r="A3" s="12" t="s">
        <v>166</v>
      </c>
    </row>
    <row r="4" ht="12.75">
      <c r="A4" t="s">
        <v>0</v>
      </c>
    </row>
    <row r="5" ht="12.75">
      <c r="A5" s="12"/>
    </row>
    <row r="6" spans="1:7" ht="51">
      <c r="A6" s="159"/>
      <c r="B6" s="84" t="s">
        <v>215</v>
      </c>
      <c r="C6" s="85" t="s">
        <v>221</v>
      </c>
      <c r="D6" s="86" t="s">
        <v>222</v>
      </c>
      <c r="E6" s="115"/>
      <c r="F6" s="78"/>
      <c r="G6" s="78"/>
    </row>
    <row r="7" spans="1:4" ht="12.75">
      <c r="A7" s="153"/>
      <c r="B7" s="97"/>
      <c r="C7" s="76"/>
      <c r="D7" s="108"/>
    </row>
    <row r="8" spans="1:7" ht="12.75">
      <c r="A8" s="261" t="s">
        <v>155</v>
      </c>
      <c r="B8" s="89">
        <v>147</v>
      </c>
      <c r="C8" s="82">
        <v>1</v>
      </c>
      <c r="D8" s="90">
        <f>B8+C8</f>
        <v>148</v>
      </c>
      <c r="E8" s="50"/>
      <c r="F8" s="50"/>
      <c r="G8" s="19"/>
    </row>
    <row r="9" spans="1:7" ht="12.75">
      <c r="A9" s="262" t="s">
        <v>206</v>
      </c>
      <c r="B9" s="91">
        <v>-21</v>
      </c>
      <c r="C9" s="48"/>
      <c r="D9" s="92">
        <f>B9+C9</f>
        <v>-21</v>
      </c>
      <c r="E9" s="93"/>
      <c r="F9" s="74"/>
      <c r="G9" s="74"/>
    </row>
    <row r="10" spans="1:7" ht="12.75">
      <c r="A10" s="153"/>
      <c r="B10" s="93"/>
      <c r="C10" s="74"/>
      <c r="D10" s="90"/>
      <c r="E10" s="19"/>
      <c r="F10" s="19"/>
      <c r="G10" s="19"/>
    </row>
    <row r="11" spans="1:7" ht="12.75">
      <c r="A11" s="161" t="s">
        <v>2</v>
      </c>
      <c r="B11" s="89">
        <f>B8+B9</f>
        <v>126</v>
      </c>
      <c r="C11" s="82">
        <f>C8+C9</f>
        <v>1</v>
      </c>
      <c r="D11" s="90">
        <f>D8+D9</f>
        <v>127</v>
      </c>
      <c r="E11" s="50"/>
      <c r="F11" s="50"/>
      <c r="G11" s="19"/>
    </row>
    <row r="12" spans="1:7" ht="12.75">
      <c r="A12" s="161" t="s">
        <v>153</v>
      </c>
      <c r="B12" s="94">
        <f>B11/B8*100</f>
        <v>85.71428571428571</v>
      </c>
      <c r="C12" s="122"/>
      <c r="D12" s="96">
        <f>D11/D8*100</f>
        <v>85.8108108108108</v>
      </c>
      <c r="E12" s="72"/>
      <c r="F12" s="72"/>
      <c r="G12" s="72"/>
    </row>
    <row r="13" spans="1:7" ht="12.75">
      <c r="A13" s="161"/>
      <c r="B13" s="94"/>
      <c r="C13" s="122"/>
      <c r="D13" s="96"/>
      <c r="E13" s="72"/>
      <c r="F13" s="72"/>
      <c r="G13" s="72"/>
    </row>
    <row r="14" spans="1:7" ht="12.75">
      <c r="A14" s="153" t="s">
        <v>167</v>
      </c>
      <c r="B14" s="89">
        <v>-158</v>
      </c>
      <c r="C14" s="82">
        <v>88</v>
      </c>
      <c r="D14" s="90">
        <f>B14+C14</f>
        <v>-70</v>
      </c>
      <c r="E14" s="19"/>
      <c r="F14" s="19"/>
      <c r="G14" s="19"/>
    </row>
    <row r="15" spans="1:7" ht="12.75">
      <c r="A15" s="161" t="s">
        <v>154</v>
      </c>
      <c r="B15" s="94">
        <f>B14/B8*100*-1</f>
        <v>107.48299319727892</v>
      </c>
      <c r="C15" s="95"/>
      <c r="D15" s="96">
        <f>D14/D8*100*-1</f>
        <v>47.2972972972973</v>
      </c>
      <c r="E15" s="71"/>
      <c r="F15" s="71"/>
      <c r="G15" s="71"/>
    </row>
    <row r="16" spans="1:7" ht="12.75">
      <c r="A16" s="161"/>
      <c r="B16" s="94"/>
      <c r="C16" s="95"/>
      <c r="D16" s="96"/>
      <c r="E16" s="71"/>
      <c r="F16" s="71"/>
      <c r="G16" s="71"/>
    </row>
    <row r="17" spans="1:7" ht="12.75">
      <c r="A17" s="153" t="s">
        <v>168</v>
      </c>
      <c r="B17" s="89">
        <v>-55</v>
      </c>
      <c r="C17" s="82">
        <v>30</v>
      </c>
      <c r="D17" s="90">
        <f>B17+C17</f>
        <v>-25</v>
      </c>
      <c r="E17" s="19"/>
      <c r="F17" s="19"/>
      <c r="G17" s="19"/>
    </row>
    <row r="18" spans="1:7" ht="12.75">
      <c r="A18" s="161" t="s">
        <v>154</v>
      </c>
      <c r="B18" s="94">
        <f>B17/B8*100*-1</f>
        <v>37.41496598639456</v>
      </c>
      <c r="C18" s="95"/>
      <c r="D18" s="96">
        <f>D17/D8*100*-1</f>
        <v>16.89189189189189</v>
      </c>
      <c r="E18" s="72"/>
      <c r="F18" s="72"/>
      <c r="G18" s="72"/>
    </row>
    <row r="19" spans="1:7" ht="12.75">
      <c r="A19" s="161"/>
      <c r="B19" s="94"/>
      <c r="C19" s="95"/>
      <c r="D19" s="96"/>
      <c r="E19" s="72"/>
      <c r="F19" s="72"/>
      <c r="G19" s="72"/>
    </row>
    <row r="20" spans="1:7" ht="12.75">
      <c r="A20" s="153" t="s">
        <v>15</v>
      </c>
      <c r="B20" s="89">
        <v>-15</v>
      </c>
      <c r="C20" s="135" t="s">
        <v>111</v>
      </c>
      <c r="D20" s="90">
        <f>B20</f>
        <v>-15</v>
      </c>
      <c r="E20" s="19"/>
      <c r="F20" s="19"/>
      <c r="G20" s="19"/>
    </row>
    <row r="21" spans="1:7" ht="12.75">
      <c r="A21" s="161" t="s">
        <v>154</v>
      </c>
      <c r="B21" s="94">
        <f>B20/B8*100*-1</f>
        <v>10.204081632653061</v>
      </c>
      <c r="C21" s="188"/>
      <c r="D21" s="96">
        <f>D20/D8*100*-1</f>
        <v>10.135135135135135</v>
      </c>
      <c r="E21" s="19"/>
      <c r="F21" s="19"/>
      <c r="G21" s="19"/>
    </row>
    <row r="22" spans="1:7" ht="12.75">
      <c r="A22" s="161"/>
      <c r="B22" s="89"/>
      <c r="C22" s="82"/>
      <c r="D22" s="90"/>
      <c r="E22" s="19"/>
      <c r="F22" s="19"/>
      <c r="G22" s="19"/>
    </row>
    <row r="23" spans="1:7" ht="12.75">
      <c r="A23" s="155" t="s">
        <v>199</v>
      </c>
      <c r="B23" s="137">
        <v>2</v>
      </c>
      <c r="C23" s="81" t="s">
        <v>111</v>
      </c>
      <c r="D23" s="144">
        <f>B23</f>
        <v>2</v>
      </c>
      <c r="E23" s="93"/>
      <c r="F23" s="74"/>
      <c r="G23" s="74"/>
    </row>
    <row r="24" spans="1:7" ht="12.75">
      <c r="A24" s="153"/>
      <c r="B24" s="97"/>
      <c r="C24" s="76"/>
      <c r="D24" s="90"/>
      <c r="G24" s="19"/>
    </row>
    <row r="25" spans="1:7" ht="12.75">
      <c r="A25" s="161" t="s">
        <v>3</v>
      </c>
      <c r="B25" s="98">
        <f>B11+B14+B17+B20+B23</f>
        <v>-100</v>
      </c>
      <c r="C25" s="57">
        <f>C11+C14+C17</f>
        <v>119</v>
      </c>
      <c r="D25" s="99">
        <f>D11+D14+D17+D20+D23</f>
        <v>19</v>
      </c>
      <c r="E25" s="67"/>
      <c r="F25" s="67"/>
      <c r="G25" s="67"/>
    </row>
    <row r="26" spans="1:7" ht="12.75">
      <c r="A26" s="162" t="s">
        <v>154</v>
      </c>
      <c r="B26" s="140">
        <f>B25/B8*100</f>
        <v>-68.02721088435374</v>
      </c>
      <c r="C26" s="141"/>
      <c r="D26" s="145">
        <f>D25/D8*100</f>
        <v>12.837837837837837</v>
      </c>
      <c r="E26" s="73"/>
      <c r="F26" s="73"/>
      <c r="G26" s="73"/>
    </row>
    <row r="27" ht="12.75">
      <c r="A27" s="12"/>
    </row>
    <row r="28" ht="12.75">
      <c r="A28" s="12"/>
    </row>
    <row r="29" ht="12.75">
      <c r="A29" s="12"/>
    </row>
    <row r="30" spans="1:7" ht="12.75">
      <c r="A30" s="163" t="s">
        <v>223</v>
      </c>
      <c r="B30" s="70"/>
      <c r="C30" s="70"/>
      <c r="D30" s="70"/>
      <c r="E30" s="70"/>
      <c r="F30" s="70"/>
      <c r="G30" s="70"/>
    </row>
    <row r="31" spans="1:7" ht="12.75">
      <c r="A31" s="70"/>
      <c r="B31" s="70"/>
      <c r="C31" s="70"/>
      <c r="D31" s="70"/>
      <c r="E31" s="70"/>
      <c r="F31" s="70"/>
      <c r="G31" s="70"/>
    </row>
    <row r="32" spans="1:7" ht="12.75">
      <c r="A32" s="163" t="s">
        <v>224</v>
      </c>
      <c r="B32" s="70"/>
      <c r="C32" s="70"/>
      <c r="D32" s="70"/>
      <c r="E32" s="70"/>
      <c r="F32" s="70"/>
      <c r="G32" s="70"/>
    </row>
    <row r="33" spans="1:7" ht="12.75">
      <c r="A33" s="70"/>
      <c r="B33" s="70"/>
      <c r="C33" s="70"/>
      <c r="D33" s="70"/>
      <c r="E33" s="70"/>
      <c r="F33" s="70"/>
      <c r="G33" s="70"/>
    </row>
    <row r="34" ht="12.75">
      <c r="A34" s="163" t="s">
        <v>225</v>
      </c>
    </row>
    <row r="36" ht="12.75">
      <c r="A36" s="16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33.28125" style="0" customWidth="1"/>
    <col min="2" max="7" width="9.8515625" style="0" customWidth="1"/>
  </cols>
  <sheetData>
    <row r="1" spans="1:6" ht="12.75">
      <c r="A1" s="2"/>
      <c r="B1" s="2"/>
      <c r="C1" s="2"/>
      <c r="D1" s="2"/>
      <c r="E1" s="2"/>
      <c r="F1" s="2"/>
    </row>
    <row r="3" ht="12.75">
      <c r="A3" s="12" t="s">
        <v>165</v>
      </c>
    </row>
    <row r="4" ht="12.75">
      <c r="A4" t="s">
        <v>0</v>
      </c>
    </row>
    <row r="5" ht="12.75">
      <c r="A5" s="12"/>
    </row>
    <row r="6" spans="1:7" ht="51">
      <c r="A6" s="159"/>
      <c r="B6" s="84" t="s">
        <v>215</v>
      </c>
      <c r="C6" s="85" t="s">
        <v>226</v>
      </c>
      <c r="D6" s="86" t="s">
        <v>222</v>
      </c>
      <c r="E6" s="112" t="s">
        <v>217</v>
      </c>
      <c r="F6" s="113" t="s">
        <v>227</v>
      </c>
      <c r="G6" s="114" t="s">
        <v>219</v>
      </c>
    </row>
    <row r="7" spans="1:7" ht="12.75">
      <c r="A7" s="153"/>
      <c r="B7" s="97"/>
      <c r="C7" s="76"/>
      <c r="D7" s="108"/>
      <c r="E7" s="97"/>
      <c r="F7" s="76"/>
      <c r="G7" s="108"/>
    </row>
    <row r="8" spans="1:7" ht="12.75">
      <c r="A8" s="160" t="s">
        <v>155</v>
      </c>
      <c r="B8" s="89">
        <v>3199</v>
      </c>
      <c r="C8" s="135" t="s">
        <v>111</v>
      </c>
      <c r="D8" s="90">
        <f>B8</f>
        <v>3199</v>
      </c>
      <c r="E8" s="117">
        <v>4067</v>
      </c>
      <c r="F8" s="75">
        <v>4</v>
      </c>
      <c r="G8" s="118">
        <f>E8+F8</f>
        <v>4071</v>
      </c>
    </row>
    <row r="9" spans="1:7" ht="12.75">
      <c r="A9" s="155" t="s">
        <v>156</v>
      </c>
      <c r="B9" s="91">
        <v>-2339</v>
      </c>
      <c r="C9" s="48">
        <v>37</v>
      </c>
      <c r="D9" s="92">
        <f>B9+C9</f>
        <v>-2302</v>
      </c>
      <c r="E9" s="119">
        <v>-2921</v>
      </c>
      <c r="F9" s="20">
        <v>132</v>
      </c>
      <c r="G9" s="120">
        <f>E9+F9</f>
        <v>-2789</v>
      </c>
    </row>
    <row r="10" spans="1:7" ht="12.75">
      <c r="A10" s="153"/>
      <c r="B10" s="93"/>
      <c r="C10" s="74" t="s">
        <v>161</v>
      </c>
      <c r="D10" s="90"/>
      <c r="E10" s="93"/>
      <c r="F10" s="74"/>
      <c r="G10" s="118"/>
    </row>
    <row r="11" spans="1:7" ht="12.75">
      <c r="A11" s="161" t="s">
        <v>2</v>
      </c>
      <c r="B11" s="89">
        <f>B8+B9</f>
        <v>860</v>
      </c>
      <c r="C11" s="82">
        <f>C9</f>
        <v>37</v>
      </c>
      <c r="D11" s="90">
        <f>D8+D9</f>
        <v>897</v>
      </c>
      <c r="E11" s="117">
        <f>E8+E9</f>
        <v>1146</v>
      </c>
      <c r="F11" s="75">
        <f>F8+F9</f>
        <v>136</v>
      </c>
      <c r="G11" s="118">
        <f>E11+F11</f>
        <v>1282</v>
      </c>
    </row>
    <row r="12" spans="1:7" ht="12.75">
      <c r="A12" s="161" t="s">
        <v>153</v>
      </c>
      <c r="B12" s="94">
        <f>B11/B8*100</f>
        <v>26.883401062832135</v>
      </c>
      <c r="C12" s="122"/>
      <c r="D12" s="96">
        <f>D11/D8*100</f>
        <v>28.04001250390747</v>
      </c>
      <c r="E12" s="121">
        <f>E11/E8*100</f>
        <v>28.1780181952299</v>
      </c>
      <c r="F12" s="122"/>
      <c r="G12" s="123">
        <f>G11/G8*100</f>
        <v>31.49103414394498</v>
      </c>
    </row>
    <row r="13" spans="1:7" ht="12.75">
      <c r="A13" s="161"/>
      <c r="B13" s="94"/>
      <c r="C13" s="122"/>
      <c r="D13" s="96"/>
      <c r="E13" s="121"/>
      <c r="F13" s="122"/>
      <c r="G13" s="123"/>
    </row>
    <row r="14" spans="1:7" ht="12.75">
      <c r="A14" s="153" t="s">
        <v>157</v>
      </c>
      <c r="B14" s="89">
        <v>-566</v>
      </c>
      <c r="C14" s="82">
        <v>42</v>
      </c>
      <c r="D14" s="90">
        <f>B14+C14</f>
        <v>-524</v>
      </c>
      <c r="E14" s="93">
        <v>-653</v>
      </c>
      <c r="F14" s="74">
        <v>45</v>
      </c>
      <c r="G14" s="118">
        <f>E14+F14</f>
        <v>-608</v>
      </c>
    </row>
    <row r="15" spans="1:7" ht="12.75">
      <c r="A15" s="161" t="s">
        <v>154</v>
      </c>
      <c r="B15" s="94">
        <f>B14/B8*100*-1</f>
        <v>17.69302907158487</v>
      </c>
      <c r="C15" s="95"/>
      <c r="D15" s="96">
        <f>D14/D8*100*-1</f>
        <v>16.380118787120974</v>
      </c>
      <c r="E15" s="124">
        <f>E14/E8*100*-1</f>
        <v>16.05606097860831</v>
      </c>
      <c r="F15" s="125"/>
      <c r="G15" s="126">
        <f>G14/G8*100*-1</f>
        <v>14.934905428641612</v>
      </c>
    </row>
    <row r="16" spans="1:7" ht="12.75">
      <c r="A16" s="161"/>
      <c r="B16" s="94"/>
      <c r="C16" s="95"/>
      <c r="D16" s="96"/>
      <c r="E16" s="124"/>
      <c r="F16" s="125"/>
      <c r="G16" s="126"/>
    </row>
    <row r="17" spans="1:7" ht="12.75">
      <c r="A17" s="153" t="s">
        <v>158</v>
      </c>
      <c r="B17" s="89">
        <v>-349</v>
      </c>
      <c r="C17" s="82">
        <v>75</v>
      </c>
      <c r="D17" s="90">
        <f>B17+C17</f>
        <v>-274</v>
      </c>
      <c r="E17" s="93">
        <v>-359</v>
      </c>
      <c r="F17" s="74">
        <v>71</v>
      </c>
      <c r="G17" s="118">
        <f>E17+F17</f>
        <v>-288</v>
      </c>
    </row>
    <row r="18" spans="1:7" ht="12.75">
      <c r="A18" s="161" t="s">
        <v>154</v>
      </c>
      <c r="B18" s="94">
        <f>B17/B8*100*-1</f>
        <v>10.909659268521413</v>
      </c>
      <c r="C18" s="95"/>
      <c r="D18" s="96">
        <f>D17/D8*100*-1</f>
        <v>8.56517661769303</v>
      </c>
      <c r="E18" s="121">
        <f>E17/E8*100*-1</f>
        <v>8.82714531595771</v>
      </c>
      <c r="F18" s="122"/>
      <c r="G18" s="123">
        <f>G17/G8*100*-1</f>
        <v>7.0744288872512895</v>
      </c>
    </row>
    <row r="19" spans="1:7" ht="12.75">
      <c r="A19" s="161"/>
      <c r="B19" s="94"/>
      <c r="C19" s="95"/>
      <c r="D19" s="96"/>
      <c r="E19" s="121"/>
      <c r="F19" s="122"/>
      <c r="G19" s="123"/>
    </row>
    <row r="20" spans="1:7" ht="12.75">
      <c r="A20" s="153" t="s">
        <v>159</v>
      </c>
      <c r="B20" s="89">
        <v>-149</v>
      </c>
      <c r="C20" s="135">
        <v>41</v>
      </c>
      <c r="D20" s="90">
        <f>B20+C20</f>
        <v>-108</v>
      </c>
      <c r="E20" s="93">
        <v>-188</v>
      </c>
      <c r="F20" s="74">
        <v>45</v>
      </c>
      <c r="G20" s="118">
        <f>E20+F20</f>
        <v>-143</v>
      </c>
    </row>
    <row r="21" spans="1:7" ht="12.75">
      <c r="A21" s="161" t="s">
        <v>154</v>
      </c>
      <c r="B21" s="94">
        <f>B20/B8*100*-1</f>
        <v>4.657705532979056</v>
      </c>
      <c r="C21" s="95"/>
      <c r="D21" s="95">
        <f>D20/D8*100*-1</f>
        <v>3.376055017192873</v>
      </c>
      <c r="E21" s="121">
        <f>E20/E8*100*-1</f>
        <v>4.622571920334399</v>
      </c>
      <c r="F21" s="122"/>
      <c r="G21" s="123">
        <f>G20/G8*100*-1</f>
        <v>3.5126504544338</v>
      </c>
    </row>
    <row r="22" spans="1:7" ht="12.75">
      <c r="A22" s="161"/>
      <c r="B22" s="89"/>
      <c r="C22" s="82"/>
      <c r="D22" s="90"/>
      <c r="E22" s="93"/>
      <c r="F22" s="74"/>
      <c r="G22" s="118"/>
    </row>
    <row r="23" spans="1:7" ht="12.75">
      <c r="A23" s="155" t="s">
        <v>162</v>
      </c>
      <c r="B23" s="137">
        <v>16</v>
      </c>
      <c r="C23" s="81">
        <v>-5</v>
      </c>
      <c r="D23" s="92">
        <f>B23+C23</f>
        <v>11</v>
      </c>
      <c r="E23" s="119">
        <v>7</v>
      </c>
      <c r="F23" s="20">
        <v>24</v>
      </c>
      <c r="G23" s="120">
        <f>E23+F23</f>
        <v>31</v>
      </c>
    </row>
    <row r="24" spans="1:7" ht="12.75">
      <c r="A24" s="153"/>
      <c r="B24" s="97"/>
      <c r="C24" s="76"/>
      <c r="D24" s="90"/>
      <c r="E24" s="97"/>
      <c r="F24" s="76"/>
      <c r="G24" s="118"/>
    </row>
    <row r="25" spans="1:7" ht="12.75">
      <c r="A25" s="161" t="s">
        <v>3</v>
      </c>
      <c r="B25" s="98">
        <f aca="true" t="shared" si="0" ref="B25:G25">B11+B14+B17+B20+B23</f>
        <v>-188</v>
      </c>
      <c r="C25" s="57">
        <f t="shared" si="0"/>
        <v>190</v>
      </c>
      <c r="D25" s="99">
        <f t="shared" si="0"/>
        <v>2</v>
      </c>
      <c r="E25" s="127">
        <f t="shared" si="0"/>
        <v>-47</v>
      </c>
      <c r="F25" s="68">
        <f t="shared" si="0"/>
        <v>321</v>
      </c>
      <c r="G25" s="128">
        <f t="shared" si="0"/>
        <v>274</v>
      </c>
    </row>
    <row r="26" spans="1:7" ht="12.75">
      <c r="A26" s="162" t="s">
        <v>154</v>
      </c>
      <c r="B26" s="140">
        <f>B25/B8*100</f>
        <v>-5.876836511409816</v>
      </c>
      <c r="C26" s="141"/>
      <c r="D26" s="145">
        <f>D25/D8*100</f>
        <v>0.06251953735542357</v>
      </c>
      <c r="E26" s="150">
        <f>E25/E8*100</f>
        <v>-1.1556429800835997</v>
      </c>
      <c r="F26" s="151"/>
      <c r="G26" s="142">
        <f>G25/G8*100</f>
        <v>6.730533038565463</v>
      </c>
    </row>
    <row r="27" ht="12.75">
      <c r="A27" s="12"/>
    </row>
    <row r="28" spans="1:8" ht="12.75">
      <c r="A28" s="163" t="s">
        <v>235</v>
      </c>
      <c r="B28" s="163"/>
      <c r="C28" s="163"/>
      <c r="D28" s="163"/>
      <c r="E28" s="163"/>
      <c r="F28" s="163"/>
      <c r="G28" s="163"/>
      <c r="H28" s="163"/>
    </row>
    <row r="29" spans="1:8" ht="12.75">
      <c r="A29" s="163"/>
      <c r="B29" s="163"/>
      <c r="C29" s="163"/>
      <c r="D29" s="163"/>
      <c r="E29" s="163"/>
      <c r="F29" s="163"/>
      <c r="G29" s="163"/>
      <c r="H29" s="163"/>
    </row>
    <row r="30" spans="1:8" ht="12.75">
      <c r="A30" s="163" t="s">
        <v>236</v>
      </c>
      <c r="B30" s="163"/>
      <c r="C30" s="163"/>
      <c r="D30" s="163"/>
      <c r="E30" s="163"/>
      <c r="F30" s="163"/>
      <c r="G30" s="163"/>
      <c r="H30" s="163"/>
    </row>
    <row r="31" spans="1:8" ht="12.75">
      <c r="A31" s="163"/>
      <c r="B31" s="163"/>
      <c r="C31" s="163"/>
      <c r="D31" s="163"/>
      <c r="E31" s="163"/>
      <c r="F31" s="163"/>
      <c r="G31" s="163"/>
      <c r="H31" s="163"/>
    </row>
    <row r="32" spans="1:8" ht="12.75">
      <c r="A32" s="163" t="s">
        <v>247</v>
      </c>
      <c r="B32" s="163"/>
      <c r="C32" s="163"/>
      <c r="D32" s="163"/>
      <c r="E32" s="163"/>
      <c r="F32" s="163"/>
      <c r="G32" s="163"/>
      <c r="H32" s="163"/>
    </row>
    <row r="33" spans="1:8" ht="12.75">
      <c r="A33" s="163" t="s">
        <v>237</v>
      </c>
      <c r="B33" s="163"/>
      <c r="C33" s="163"/>
      <c r="D33" s="163"/>
      <c r="E33" s="163"/>
      <c r="F33" s="163"/>
      <c r="G33" s="163"/>
      <c r="H33" s="163"/>
    </row>
    <row r="34" spans="1:8" ht="12.75">
      <c r="A34" s="163"/>
      <c r="B34" s="163"/>
      <c r="C34" s="163"/>
      <c r="D34" s="163"/>
      <c r="E34" s="163"/>
      <c r="F34" s="163"/>
      <c r="G34" s="163"/>
      <c r="H34" s="163"/>
    </row>
    <row r="35" spans="1:8" ht="12.75">
      <c r="A35" s="163" t="s">
        <v>228</v>
      </c>
      <c r="B35" s="163"/>
      <c r="C35" s="163"/>
      <c r="D35" s="163"/>
      <c r="E35" s="163"/>
      <c r="F35" s="163"/>
      <c r="G35" s="163"/>
      <c r="H35" s="163"/>
    </row>
    <row r="36" spans="1:8" ht="12.75">
      <c r="A36" s="163" t="s">
        <v>238</v>
      </c>
      <c r="B36" s="163"/>
      <c r="C36" s="163"/>
      <c r="D36" s="163"/>
      <c r="E36" s="163"/>
      <c r="F36" s="163"/>
      <c r="G36" s="163"/>
      <c r="H36" s="163"/>
    </row>
    <row r="37" spans="1:8" ht="12.75">
      <c r="A37" s="163"/>
      <c r="B37" s="163"/>
      <c r="C37" s="163"/>
      <c r="D37" s="163"/>
      <c r="E37" s="163"/>
      <c r="F37" s="163"/>
      <c r="G37" s="163"/>
      <c r="H37" s="163"/>
    </row>
    <row r="38" spans="1:8" ht="12.75">
      <c r="A38" s="163" t="s">
        <v>239</v>
      </c>
      <c r="B38" s="163"/>
      <c r="C38" s="163"/>
      <c r="D38" s="163"/>
      <c r="E38" s="163"/>
      <c r="F38" s="163"/>
      <c r="G38" s="163"/>
      <c r="H38" s="163"/>
    </row>
    <row r="39" spans="1:8" ht="12.75">
      <c r="A39" s="163"/>
      <c r="B39" s="163"/>
      <c r="C39" s="163"/>
      <c r="D39" s="163"/>
      <c r="E39" s="163"/>
      <c r="F39" s="163"/>
      <c r="G39" s="163"/>
      <c r="H39" s="163"/>
    </row>
    <row r="40" spans="1:8" ht="12.75">
      <c r="A40" s="163" t="s">
        <v>248</v>
      </c>
      <c r="B40" s="163"/>
      <c r="C40" s="163"/>
      <c r="D40" s="163"/>
      <c r="E40" s="163"/>
      <c r="F40" s="163"/>
      <c r="G40" s="163"/>
      <c r="H40" s="163"/>
    </row>
    <row r="41" ht="12.75">
      <c r="A41" s="163" t="s">
        <v>240</v>
      </c>
    </row>
  </sheetData>
  <sheetProtection sheet="1" objects="1" scenarios="1"/>
  <printOptions/>
  <pageMargins left="0.75" right="0.31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6"/>
  <sheetViews>
    <sheetView workbookViewId="0" topLeftCell="A1">
      <selection activeCell="A2" sqref="A2"/>
    </sheetView>
  </sheetViews>
  <sheetFormatPr defaultColWidth="9.140625" defaultRowHeight="12.75"/>
  <cols>
    <col min="1" max="1" width="31.7109375" style="0" customWidth="1"/>
    <col min="2" max="7" width="9.8515625" style="0" customWidth="1"/>
  </cols>
  <sheetData>
    <row r="3" ht="12.75">
      <c r="A3" s="12" t="s">
        <v>179</v>
      </c>
    </row>
    <row r="4" ht="12.75">
      <c r="A4" t="s">
        <v>0</v>
      </c>
    </row>
    <row r="6" spans="1:7" ht="51">
      <c r="A6" s="159"/>
      <c r="B6" s="84" t="s">
        <v>215</v>
      </c>
      <c r="C6" s="85" t="s">
        <v>229</v>
      </c>
      <c r="D6" s="86" t="s">
        <v>222</v>
      </c>
      <c r="E6" s="112" t="s">
        <v>230</v>
      </c>
      <c r="F6" s="113" t="s">
        <v>231</v>
      </c>
      <c r="G6" s="114" t="s">
        <v>219</v>
      </c>
    </row>
    <row r="7" spans="1:7" ht="12.75">
      <c r="A7" s="153"/>
      <c r="B7" s="97"/>
      <c r="C7" s="76"/>
      <c r="D7" s="108"/>
      <c r="E7" s="97"/>
      <c r="F7" s="76"/>
      <c r="G7" s="108"/>
    </row>
    <row r="8" spans="1:7" ht="12.75">
      <c r="A8" s="160" t="s">
        <v>1</v>
      </c>
      <c r="B8" s="134" t="s">
        <v>111</v>
      </c>
      <c r="C8" s="135" t="s">
        <v>111</v>
      </c>
      <c r="D8" s="143" t="s">
        <v>111</v>
      </c>
      <c r="E8" s="182" t="s">
        <v>111</v>
      </c>
      <c r="F8" s="146" t="s">
        <v>111</v>
      </c>
      <c r="G8" s="185" t="str">
        <f>E8</f>
        <v>-</v>
      </c>
    </row>
    <row r="9" spans="1:7" ht="12.75">
      <c r="A9" s="155" t="s">
        <v>13</v>
      </c>
      <c r="B9" s="137" t="s">
        <v>111</v>
      </c>
      <c r="C9" s="81" t="s">
        <v>111</v>
      </c>
      <c r="D9" s="144" t="s">
        <v>111</v>
      </c>
      <c r="E9" s="183" t="s">
        <v>111</v>
      </c>
      <c r="F9" s="83" t="s">
        <v>111</v>
      </c>
      <c r="G9" s="186" t="str">
        <f>E9</f>
        <v>-</v>
      </c>
    </row>
    <row r="10" spans="1:7" ht="12.75">
      <c r="A10" s="153"/>
      <c r="B10" s="93"/>
      <c r="C10" s="74"/>
      <c r="D10" s="90"/>
      <c r="E10" s="184"/>
      <c r="F10" s="74"/>
      <c r="G10" s="185"/>
    </row>
    <row r="11" spans="1:7" ht="12.75">
      <c r="A11" s="161" t="s">
        <v>2</v>
      </c>
      <c r="B11" s="134" t="s">
        <v>111</v>
      </c>
      <c r="C11" s="135" t="s">
        <v>111</v>
      </c>
      <c r="D11" s="143" t="s">
        <v>111</v>
      </c>
      <c r="E11" s="182" t="s">
        <v>111</v>
      </c>
      <c r="F11" s="146" t="s">
        <v>111</v>
      </c>
      <c r="G11" s="185" t="str">
        <f>E11</f>
        <v>-</v>
      </c>
    </row>
    <row r="12" spans="1:7" ht="12.75">
      <c r="A12" s="161"/>
      <c r="B12" s="94"/>
      <c r="C12" s="122"/>
      <c r="D12" s="96"/>
      <c r="E12" s="121"/>
      <c r="F12" s="147"/>
      <c r="G12" s="123"/>
    </row>
    <row r="13" spans="1:7" ht="12.75">
      <c r="A13" s="153" t="s">
        <v>29</v>
      </c>
      <c r="B13" s="134">
        <v>-1</v>
      </c>
      <c r="C13" s="135" t="s">
        <v>111</v>
      </c>
      <c r="D13" s="90">
        <f>B13</f>
        <v>-1</v>
      </c>
      <c r="E13" s="93">
        <v>-2</v>
      </c>
      <c r="F13" s="148" t="s">
        <v>111</v>
      </c>
      <c r="G13" s="118">
        <f>E13</f>
        <v>-2</v>
      </c>
    </row>
    <row r="14" spans="1:7" ht="12.75">
      <c r="A14" s="161"/>
      <c r="B14" s="94"/>
      <c r="C14" s="138"/>
      <c r="D14" s="96"/>
      <c r="E14" s="124"/>
      <c r="F14" s="149"/>
      <c r="G14" s="126"/>
    </row>
    <row r="15" spans="1:7" ht="12.75">
      <c r="A15" s="153" t="s">
        <v>14</v>
      </c>
      <c r="B15" s="134" t="s">
        <v>111</v>
      </c>
      <c r="C15" s="135" t="s">
        <v>111</v>
      </c>
      <c r="D15" s="143" t="str">
        <f>B15</f>
        <v>-</v>
      </c>
      <c r="E15" s="93">
        <v>-1</v>
      </c>
      <c r="F15" s="148" t="s">
        <v>111</v>
      </c>
      <c r="G15" s="118">
        <f>E15</f>
        <v>-1</v>
      </c>
    </row>
    <row r="16" spans="1:7" ht="12.75">
      <c r="A16" s="161"/>
      <c r="B16" s="94"/>
      <c r="C16" s="138"/>
      <c r="D16" s="96"/>
      <c r="E16" s="121"/>
      <c r="F16" s="147"/>
      <c r="G16" s="123"/>
    </row>
    <row r="17" spans="1:7" ht="12.75">
      <c r="A17" s="153" t="s">
        <v>15</v>
      </c>
      <c r="B17" s="89">
        <v>-34</v>
      </c>
      <c r="C17" s="135" t="s">
        <v>111</v>
      </c>
      <c r="D17" s="90">
        <f>B17</f>
        <v>-34</v>
      </c>
      <c r="E17" s="93">
        <v>-35</v>
      </c>
      <c r="F17" s="148" t="s">
        <v>111</v>
      </c>
      <c r="G17" s="118">
        <f>E17</f>
        <v>-35</v>
      </c>
    </row>
    <row r="18" spans="1:7" ht="12.75">
      <c r="A18" s="161"/>
      <c r="B18" s="89"/>
      <c r="C18" s="135"/>
      <c r="D18" s="90"/>
      <c r="E18" s="93"/>
      <c r="F18" s="74"/>
      <c r="G18" s="118"/>
    </row>
    <row r="19" spans="1:7" ht="12.75">
      <c r="A19" s="155" t="s">
        <v>199</v>
      </c>
      <c r="B19" s="91">
        <v>-13</v>
      </c>
      <c r="C19" s="81" t="s">
        <v>111</v>
      </c>
      <c r="D19" s="92">
        <f>B19</f>
        <v>-13</v>
      </c>
      <c r="E19" s="119">
        <v>-6</v>
      </c>
      <c r="F19" s="83" t="s">
        <v>111</v>
      </c>
      <c r="G19" s="120">
        <f>E19</f>
        <v>-6</v>
      </c>
    </row>
    <row r="20" spans="1:7" ht="12.75">
      <c r="A20" s="153"/>
      <c r="B20" s="97"/>
      <c r="C20" s="76"/>
      <c r="D20" s="90"/>
      <c r="E20" s="97"/>
      <c r="F20" s="76"/>
      <c r="G20" s="118"/>
    </row>
    <row r="21" spans="1:7" ht="12.75">
      <c r="A21" s="161" t="s">
        <v>3</v>
      </c>
      <c r="B21" s="98">
        <f>SUM(B11:B19)</f>
        <v>-48</v>
      </c>
      <c r="C21" s="139" t="s">
        <v>111</v>
      </c>
      <c r="D21" s="99">
        <f>SUM(D11:D19)</f>
        <v>-48</v>
      </c>
      <c r="E21" s="127">
        <f>SUM(E11:E19)</f>
        <v>-44</v>
      </c>
      <c r="F21" s="152" t="s">
        <v>111</v>
      </c>
      <c r="G21" s="118">
        <f>E21</f>
        <v>-44</v>
      </c>
    </row>
    <row r="22" spans="1:7" ht="12.75">
      <c r="A22" s="162"/>
      <c r="B22" s="140"/>
      <c r="C22" s="141"/>
      <c r="D22" s="145"/>
      <c r="E22" s="150"/>
      <c r="F22" s="151"/>
      <c r="G22" s="142"/>
    </row>
    <row r="23" ht="12.75">
      <c r="A23" s="12"/>
    </row>
    <row r="24" spans="1:7" ht="12.75">
      <c r="A24" s="163"/>
      <c r="B24" s="70"/>
      <c r="C24" s="70"/>
      <c r="D24" s="70"/>
      <c r="E24" s="70"/>
      <c r="F24" s="70"/>
      <c r="G24" s="70"/>
    </row>
    <row r="25" spans="1:7" ht="12.75">
      <c r="A25" s="187"/>
      <c r="B25" s="70"/>
      <c r="C25" s="70"/>
      <c r="D25" s="70"/>
      <c r="E25" s="70"/>
      <c r="F25" s="70"/>
      <c r="G25" s="70"/>
    </row>
    <row r="26" spans="1:7" ht="12.75">
      <c r="A26" s="70"/>
      <c r="B26" s="70"/>
      <c r="C26" s="70"/>
      <c r="D26" s="70"/>
      <c r="E26" s="70"/>
      <c r="F26" s="70"/>
      <c r="G26" s="70"/>
    </row>
  </sheetData>
  <sheetProtection sheet="1" objects="1" scenarios="1"/>
  <printOptions/>
  <pageMargins left="0.75" right="0.31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74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7" width="9.8515625" style="0" customWidth="1"/>
  </cols>
  <sheetData>
    <row r="1" spans="1:25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4" ht="12.75">
      <c r="A2" s="200" t="s">
        <v>182</v>
      </c>
      <c r="B2" s="200"/>
      <c r="C2" s="200"/>
      <c r="D2" s="2"/>
    </row>
    <row r="3" spans="1:4" ht="12.75">
      <c r="A3" t="s">
        <v>0</v>
      </c>
      <c r="B3" s="2"/>
      <c r="C3" s="2"/>
      <c r="D3" s="2"/>
    </row>
    <row r="4" spans="2:4" ht="12.75">
      <c r="B4" s="2"/>
      <c r="C4" s="2"/>
      <c r="D4" s="2"/>
    </row>
    <row r="5" ht="15" customHeight="1">
      <c r="A5" s="12" t="s">
        <v>152</v>
      </c>
    </row>
    <row r="6" spans="1:7" ht="54.75" customHeight="1">
      <c r="A6" s="12"/>
      <c r="B6" s="84" t="s">
        <v>215</v>
      </c>
      <c r="C6" s="85" t="s">
        <v>232</v>
      </c>
      <c r="D6" s="86" t="s">
        <v>222</v>
      </c>
      <c r="E6" s="112" t="s">
        <v>217</v>
      </c>
      <c r="F6" s="113" t="s">
        <v>227</v>
      </c>
      <c r="G6" s="114" t="s">
        <v>219</v>
      </c>
    </row>
    <row r="7" spans="1:7" ht="12.75">
      <c r="A7" s="76"/>
      <c r="B7" s="87"/>
      <c r="C7" s="77"/>
      <c r="D7" s="88"/>
      <c r="E7" s="115"/>
      <c r="F7" s="78"/>
      <c r="G7" s="116"/>
    </row>
    <row r="8" spans="1:7" ht="12.75">
      <c r="A8" s="8" t="s">
        <v>155</v>
      </c>
      <c r="B8" s="89">
        <v>9912</v>
      </c>
      <c r="C8" s="82">
        <v>1</v>
      </c>
      <c r="D8" s="90">
        <f>B8+C8</f>
        <v>9913</v>
      </c>
      <c r="E8" s="117">
        <v>13151</v>
      </c>
      <c r="F8" s="75">
        <v>4</v>
      </c>
      <c r="G8" s="118">
        <f>E8+F8</f>
        <v>13155</v>
      </c>
    </row>
    <row r="9" spans="1:7" ht="12.75">
      <c r="A9" t="s">
        <v>156</v>
      </c>
      <c r="B9" s="91">
        <v>-6685</v>
      </c>
      <c r="C9" s="48">
        <v>37</v>
      </c>
      <c r="D9" s="92">
        <f>B9+C9</f>
        <v>-6648</v>
      </c>
      <c r="E9" s="119">
        <v>-8727</v>
      </c>
      <c r="F9" s="20">
        <v>132</v>
      </c>
      <c r="G9" s="120">
        <f>E9+F9</f>
        <v>-8595</v>
      </c>
    </row>
    <row r="10" spans="2:7" ht="12.75">
      <c r="B10" s="93"/>
      <c r="C10" s="74"/>
      <c r="D10" s="90"/>
      <c r="E10" s="93"/>
      <c r="F10" s="74"/>
      <c r="G10" s="118"/>
    </row>
    <row r="11" spans="1:7" ht="12.75">
      <c r="A11" s="2" t="s">
        <v>2</v>
      </c>
      <c r="B11" s="89">
        <f>B8+B9</f>
        <v>3227</v>
      </c>
      <c r="C11" s="82">
        <f>C8+C9</f>
        <v>38</v>
      </c>
      <c r="D11" s="90">
        <f>D8+D9</f>
        <v>3265</v>
      </c>
      <c r="E11" s="117">
        <f>E8+E9</f>
        <v>4424</v>
      </c>
      <c r="F11" s="75">
        <f>F8+F9</f>
        <v>136</v>
      </c>
      <c r="G11" s="118">
        <f>E11+F11</f>
        <v>4560</v>
      </c>
    </row>
    <row r="12" spans="1:7" ht="12.75">
      <c r="A12" s="8" t="s">
        <v>160</v>
      </c>
      <c r="B12" s="94">
        <f>B11/B8*100</f>
        <v>32.55649717514124</v>
      </c>
      <c r="C12" s="95"/>
      <c r="D12" s="96">
        <f>D11/D8*100</f>
        <v>32.93654796731565</v>
      </c>
      <c r="E12" s="121">
        <f>E11/E8*100</f>
        <v>33.64002737434416</v>
      </c>
      <c r="F12" s="122"/>
      <c r="G12" s="123">
        <f>G11/G8*100</f>
        <v>34.6636259977195</v>
      </c>
    </row>
    <row r="13" spans="1:7" ht="12.75">
      <c r="A13" s="2"/>
      <c r="B13" s="89"/>
      <c r="C13" s="82"/>
      <c r="D13" s="90"/>
      <c r="E13" s="117"/>
      <c r="F13" s="75"/>
      <c r="G13" s="118"/>
    </row>
    <row r="14" spans="1:7" ht="12.75">
      <c r="A14" t="s">
        <v>157</v>
      </c>
      <c r="B14" s="89">
        <v>-1458</v>
      </c>
      <c r="C14" s="82">
        <v>132</v>
      </c>
      <c r="D14" s="90">
        <f>B14+C14</f>
        <v>-1326</v>
      </c>
      <c r="E14" s="93">
        <v>-1396</v>
      </c>
      <c r="F14" s="74">
        <v>45</v>
      </c>
      <c r="G14" s="118">
        <f>E14+F14</f>
        <v>-1351</v>
      </c>
    </row>
    <row r="15" spans="1:7" ht="12.75">
      <c r="A15" s="8" t="s">
        <v>160</v>
      </c>
      <c r="B15" s="94">
        <f>B14/B8*100*-1</f>
        <v>14.709443099273608</v>
      </c>
      <c r="C15" s="95"/>
      <c r="D15" s="96">
        <f>D14/D8*100*-1</f>
        <v>13.376374457782712</v>
      </c>
      <c r="E15" s="121">
        <f>E14/E8*100*-1</f>
        <v>10.615162345068816</v>
      </c>
      <c r="F15" s="122"/>
      <c r="G15" s="123">
        <f>G14/G8*100*-1</f>
        <v>10.269859369061193</v>
      </c>
    </row>
    <row r="16" spans="2:7" ht="12.75">
      <c r="B16" s="89"/>
      <c r="C16" s="82"/>
      <c r="D16" s="90"/>
      <c r="E16" s="93"/>
      <c r="F16" s="74"/>
      <c r="G16" s="118"/>
    </row>
    <row r="17" spans="1:7" ht="12.75">
      <c r="A17" t="s">
        <v>158</v>
      </c>
      <c r="B17" s="89">
        <v>-1003</v>
      </c>
      <c r="C17" s="82">
        <v>105</v>
      </c>
      <c r="D17" s="90">
        <f>B17+C17</f>
        <v>-898</v>
      </c>
      <c r="E17" s="93">
        <v>-990</v>
      </c>
      <c r="F17" s="74">
        <v>71</v>
      </c>
      <c r="G17" s="118">
        <f>E17+F17</f>
        <v>-919</v>
      </c>
    </row>
    <row r="18" spans="1:7" ht="12.75">
      <c r="A18" s="8" t="s">
        <v>160</v>
      </c>
      <c r="B18" s="94">
        <f>B17/B8*100*-1</f>
        <v>10.119047619047619</v>
      </c>
      <c r="C18" s="95"/>
      <c r="D18" s="96">
        <f>D17/D8*100*-1</f>
        <v>9.058811661454655</v>
      </c>
      <c r="E18" s="124">
        <f>E17/E8*100*-1</f>
        <v>7.527944642992929</v>
      </c>
      <c r="F18" s="125"/>
      <c r="G18" s="126">
        <f>G17/G8*100*-1</f>
        <v>6.9859369061193455</v>
      </c>
    </row>
    <row r="19" spans="2:7" ht="12.75">
      <c r="B19" s="89"/>
      <c r="C19" s="82"/>
      <c r="D19" s="90"/>
      <c r="E19" s="93"/>
      <c r="F19" s="74"/>
      <c r="G19" s="118"/>
    </row>
    <row r="20" spans="1:7" ht="12.75">
      <c r="A20" t="s">
        <v>159</v>
      </c>
      <c r="B20" s="89">
        <v>-304</v>
      </c>
      <c r="C20" s="82">
        <v>41</v>
      </c>
      <c r="D20" s="90">
        <f>B20+C20</f>
        <v>-263</v>
      </c>
      <c r="E20" s="93">
        <v>-338</v>
      </c>
      <c r="F20" s="74">
        <v>45</v>
      </c>
      <c r="G20" s="118">
        <f>E20+F20</f>
        <v>-293</v>
      </c>
    </row>
    <row r="21" spans="1:7" ht="12.75">
      <c r="A21" s="8" t="s">
        <v>160</v>
      </c>
      <c r="B21" s="94">
        <f>B20/B8*100*-1</f>
        <v>3.066989507667474</v>
      </c>
      <c r="C21" s="95"/>
      <c r="D21" s="96">
        <f>D20/D8*100*-1</f>
        <v>2.6530818117623323</v>
      </c>
      <c r="E21" s="121">
        <f>E20/E8*100*-1</f>
        <v>2.5701467569006162</v>
      </c>
      <c r="F21" s="122"/>
      <c r="G21" s="123">
        <f>G20/G8*100*-1</f>
        <v>2.227290003800836</v>
      </c>
    </row>
    <row r="22" spans="2:7" ht="12.75">
      <c r="B22" s="89"/>
      <c r="C22" s="82"/>
      <c r="D22" s="90"/>
      <c r="E22" s="93"/>
      <c r="F22" s="74"/>
      <c r="G22" s="118"/>
    </row>
    <row r="23" spans="1:7" ht="12.75">
      <c r="A23" t="s">
        <v>162</v>
      </c>
      <c r="B23" s="91">
        <v>-35</v>
      </c>
      <c r="C23" s="48">
        <v>32</v>
      </c>
      <c r="D23" s="92">
        <f>B23+C23</f>
        <v>-3</v>
      </c>
      <c r="E23" s="119">
        <v>-226</v>
      </c>
      <c r="F23" s="20">
        <v>283</v>
      </c>
      <c r="G23" s="120">
        <f>E23+F23</f>
        <v>57</v>
      </c>
    </row>
    <row r="24" spans="2:7" ht="12.75">
      <c r="B24" s="97"/>
      <c r="C24" s="76"/>
      <c r="D24" s="90"/>
      <c r="E24" s="97"/>
      <c r="F24" s="76"/>
      <c r="G24" s="118"/>
    </row>
    <row r="25" spans="1:7" ht="12.75">
      <c r="A25" s="2" t="s">
        <v>3</v>
      </c>
      <c r="B25" s="98">
        <f aca="true" t="shared" si="0" ref="B25:G25">B11+B14+B17+B20+B23</f>
        <v>427</v>
      </c>
      <c r="C25" s="57">
        <f t="shared" si="0"/>
        <v>348</v>
      </c>
      <c r="D25" s="57">
        <f t="shared" si="0"/>
        <v>775</v>
      </c>
      <c r="E25" s="127">
        <f t="shared" si="0"/>
        <v>1474</v>
      </c>
      <c r="F25" s="68">
        <f t="shared" si="0"/>
        <v>580</v>
      </c>
      <c r="G25" s="128">
        <f t="shared" si="0"/>
        <v>2054</v>
      </c>
    </row>
    <row r="26" spans="1:7" ht="12.75">
      <c r="A26" s="8" t="s">
        <v>160</v>
      </c>
      <c r="B26" s="100">
        <f>B25/B8*100</f>
        <v>4.307909604519774</v>
      </c>
      <c r="C26" s="101"/>
      <c r="D26" s="102">
        <f>D25/D8*100</f>
        <v>7.818016745687481</v>
      </c>
      <c r="E26" s="129">
        <f>E25/E8*100</f>
        <v>11.208273135122804</v>
      </c>
      <c r="F26" s="130"/>
      <c r="G26" s="131">
        <f>G25/G8*100</f>
        <v>15.613835043709617</v>
      </c>
    </row>
    <row r="27" spans="1:7" ht="12.75">
      <c r="A27" s="2"/>
      <c r="B27" s="98"/>
      <c r="C27" s="57"/>
      <c r="D27" s="99"/>
      <c r="E27" s="127"/>
      <c r="F27" s="68"/>
      <c r="G27" s="118"/>
    </row>
    <row r="28" spans="1:7" ht="12.75">
      <c r="A28" t="s">
        <v>18</v>
      </c>
      <c r="B28" s="103">
        <v>14</v>
      </c>
      <c r="C28" s="104"/>
      <c r="D28" s="143">
        <f>B28</f>
        <v>14</v>
      </c>
      <c r="E28" s="272" t="s">
        <v>111</v>
      </c>
      <c r="F28" s="76"/>
      <c r="G28" s="185" t="str">
        <f>E28</f>
        <v>-</v>
      </c>
    </row>
    <row r="29" spans="1:7" ht="12.75">
      <c r="A29" t="s">
        <v>19</v>
      </c>
      <c r="B29" s="105">
        <v>-61</v>
      </c>
      <c r="C29" s="3"/>
      <c r="D29" s="92">
        <f>B29+C29</f>
        <v>-61</v>
      </c>
      <c r="E29" s="106">
        <v>3</v>
      </c>
      <c r="F29" s="1"/>
      <c r="G29" s="120">
        <f>E29</f>
        <v>3</v>
      </c>
    </row>
    <row r="30" spans="2:7" ht="12.75">
      <c r="B30" s="97"/>
      <c r="C30" s="76"/>
      <c r="D30" s="90"/>
      <c r="E30" s="97"/>
      <c r="F30" s="76"/>
      <c r="G30" s="118"/>
    </row>
    <row r="31" spans="1:7" ht="12.75">
      <c r="A31" s="2" t="s">
        <v>21</v>
      </c>
      <c r="B31" s="98">
        <f>B25+B28+B29</f>
        <v>380</v>
      </c>
      <c r="C31" s="57">
        <f>C25+C28+C29</f>
        <v>348</v>
      </c>
      <c r="D31" s="99">
        <f>D25+D28+D29</f>
        <v>728</v>
      </c>
      <c r="E31" s="127">
        <f>E25+E29</f>
        <v>1477</v>
      </c>
      <c r="F31" s="68">
        <f>F25+F29+F28</f>
        <v>580</v>
      </c>
      <c r="G31" s="128">
        <f>E31+F31</f>
        <v>2057</v>
      </c>
    </row>
    <row r="32" spans="1:7" ht="12.75">
      <c r="A32" t="s">
        <v>20</v>
      </c>
      <c r="B32" s="105">
        <v>-93</v>
      </c>
      <c r="C32" s="3">
        <f>-24-87</f>
        <v>-111</v>
      </c>
      <c r="D32" s="92">
        <f>B32+C32</f>
        <v>-204</v>
      </c>
      <c r="E32" s="106">
        <v>-394</v>
      </c>
      <c r="F32" s="1">
        <f>-127-33</f>
        <v>-160</v>
      </c>
      <c r="G32" s="120">
        <f>E32+F32</f>
        <v>-554</v>
      </c>
    </row>
    <row r="33" spans="2:7" ht="12.75">
      <c r="B33" s="97"/>
      <c r="C33" s="76"/>
      <c r="D33" s="90"/>
      <c r="E33" s="97"/>
      <c r="F33" s="76"/>
      <c r="G33" s="118"/>
    </row>
    <row r="34" spans="1:7" ht="13.5" thickBot="1">
      <c r="A34" s="200" t="s">
        <v>112</v>
      </c>
      <c r="B34" s="203">
        <f>B31+B32</f>
        <v>287</v>
      </c>
      <c r="C34" s="211">
        <f>C31+C32</f>
        <v>237</v>
      </c>
      <c r="D34" s="212">
        <f>D31+D32</f>
        <v>524</v>
      </c>
      <c r="E34" s="213">
        <f>E31+E32</f>
        <v>1083</v>
      </c>
      <c r="F34" s="214">
        <f>F31+F32</f>
        <v>420</v>
      </c>
      <c r="G34" s="215">
        <f>E34+F34</f>
        <v>1503</v>
      </c>
    </row>
    <row r="35" spans="1:7" ht="13.5" thickTop="1">
      <c r="A35" s="216"/>
      <c r="B35" s="217"/>
      <c r="C35" s="218"/>
      <c r="D35" s="219"/>
      <c r="E35" s="220"/>
      <c r="F35" s="221"/>
      <c r="G35" s="222"/>
    </row>
    <row r="36" spans="1:7" ht="25.5">
      <c r="A36" s="208" t="s">
        <v>22</v>
      </c>
      <c r="B36" s="223">
        <v>380</v>
      </c>
      <c r="C36" s="224">
        <v>172</v>
      </c>
      <c r="D36" s="99">
        <f>B36+C36</f>
        <v>552</v>
      </c>
      <c r="E36" s="249">
        <v>1103</v>
      </c>
      <c r="F36" s="225">
        <v>304</v>
      </c>
      <c r="G36" s="275">
        <f>E36+F36</f>
        <v>1407</v>
      </c>
    </row>
    <row r="37" spans="1:7" ht="12.75">
      <c r="A37" s="226" t="s">
        <v>183</v>
      </c>
      <c r="B37" s="217">
        <v>-93</v>
      </c>
      <c r="C37" s="218">
        <v>65</v>
      </c>
      <c r="D37" s="219">
        <f>B37+C37</f>
        <v>-28</v>
      </c>
      <c r="E37" s="250">
        <v>-20</v>
      </c>
      <c r="F37" s="221">
        <v>116</v>
      </c>
      <c r="G37" s="222">
        <f>E37+F37</f>
        <v>96</v>
      </c>
    </row>
    <row r="38" spans="1:7" ht="13.5" thickBot="1">
      <c r="A38" s="216"/>
      <c r="B38" s="227">
        <f aca="true" t="shared" si="1" ref="B38:G38">B36+B37</f>
        <v>287</v>
      </c>
      <c r="C38" s="228">
        <f t="shared" si="1"/>
        <v>237</v>
      </c>
      <c r="D38" s="229">
        <f t="shared" si="1"/>
        <v>524</v>
      </c>
      <c r="E38" s="251">
        <f t="shared" si="1"/>
        <v>1083</v>
      </c>
      <c r="F38" s="230">
        <f t="shared" si="1"/>
        <v>420</v>
      </c>
      <c r="G38" s="231">
        <f t="shared" si="1"/>
        <v>1503</v>
      </c>
    </row>
    <row r="39" spans="1:7" ht="13.5" thickTop="1">
      <c r="A39" s="221"/>
      <c r="B39" s="220"/>
      <c r="C39" s="221"/>
      <c r="D39" s="232"/>
      <c r="E39" s="220"/>
      <c r="F39" s="221"/>
      <c r="G39" s="232"/>
    </row>
    <row r="40" spans="2:7" ht="12.75">
      <c r="B40" s="97"/>
      <c r="C40" s="76"/>
      <c r="D40" s="108"/>
      <c r="E40" s="97"/>
      <c r="F40" s="76"/>
      <c r="G40" s="108"/>
    </row>
    <row r="41" spans="1:7" ht="12.75">
      <c r="A41" s="2" t="s">
        <v>23</v>
      </c>
      <c r="B41" s="109"/>
      <c r="C41" s="110"/>
      <c r="D41" s="111"/>
      <c r="E41" s="109"/>
      <c r="F41" s="110"/>
      <c r="G41" s="108"/>
    </row>
    <row r="42" spans="1:7" ht="12.75">
      <c r="A42" t="s">
        <v>178</v>
      </c>
      <c r="B42" s="97"/>
      <c r="C42" s="76"/>
      <c r="D42" s="108"/>
      <c r="E42" s="97"/>
      <c r="F42" s="76"/>
      <c r="G42" s="108"/>
    </row>
    <row r="43" spans="1:7" ht="12.75">
      <c r="A43" t="s">
        <v>175</v>
      </c>
      <c r="B43" s="97"/>
      <c r="C43" s="76"/>
      <c r="D43" s="108"/>
      <c r="E43" s="97"/>
      <c r="F43" s="76"/>
      <c r="G43" s="108"/>
    </row>
    <row r="44" spans="1:7" ht="12.75">
      <c r="A44" t="s">
        <v>24</v>
      </c>
      <c r="B44" s="181">
        <f>B36/B49*1000</f>
        <v>0.10256911336289304</v>
      </c>
      <c r="C44" s="110"/>
      <c r="D44" s="201">
        <f>D36/D49*1000</f>
        <v>0.14899513309557094</v>
      </c>
      <c r="E44" s="132">
        <v>0.29</v>
      </c>
      <c r="F44" s="133"/>
      <c r="G44" s="108">
        <v>0.37</v>
      </c>
    </row>
    <row r="45" spans="1:7" ht="12.75">
      <c r="A45" t="s">
        <v>25</v>
      </c>
      <c r="B45" s="181">
        <f>B36/B50*1000</f>
        <v>0.10239008088008046</v>
      </c>
      <c r="C45" s="110"/>
      <c r="D45" s="201">
        <f>D36/D50*1000</f>
        <v>0.14873506485738003</v>
      </c>
      <c r="E45" s="132">
        <v>0.29</v>
      </c>
      <c r="F45" s="133"/>
      <c r="G45" s="108">
        <v>0.37</v>
      </c>
    </row>
    <row r="46" spans="2:7" ht="12.75">
      <c r="B46" s="97"/>
      <c r="C46" s="76"/>
      <c r="D46" s="108"/>
      <c r="E46" s="97"/>
      <c r="F46" s="76"/>
      <c r="G46" s="108"/>
    </row>
    <row r="47" spans="1:7" ht="12.75">
      <c r="A47" s="2" t="s">
        <v>177</v>
      </c>
      <c r="B47" s="109"/>
      <c r="C47" s="110"/>
      <c r="D47" s="111"/>
      <c r="E47" s="109"/>
      <c r="F47" s="110"/>
      <c r="G47" s="108"/>
    </row>
    <row r="48" spans="1:7" ht="12.75">
      <c r="A48" s="2" t="s">
        <v>176</v>
      </c>
      <c r="B48" s="109"/>
      <c r="C48" s="110"/>
      <c r="D48" s="110"/>
      <c r="E48" s="109"/>
      <c r="F48" s="110"/>
      <c r="G48" s="108"/>
    </row>
    <row r="49" spans="1:7" ht="12.75">
      <c r="A49" t="s">
        <v>24</v>
      </c>
      <c r="B49" s="89">
        <v>3704819</v>
      </c>
      <c r="C49" s="82"/>
      <c r="D49" s="82">
        <f>B49</f>
        <v>3704819</v>
      </c>
      <c r="E49" s="93">
        <v>3755241</v>
      </c>
      <c r="F49" s="74"/>
      <c r="G49" s="118">
        <f>E49</f>
        <v>3755241</v>
      </c>
    </row>
    <row r="50" spans="1:7" ht="12.75">
      <c r="A50" t="s">
        <v>25</v>
      </c>
      <c r="B50" s="89">
        <v>3711297</v>
      </c>
      <c r="C50" s="82"/>
      <c r="D50" s="82">
        <f>B50</f>
        <v>3711297</v>
      </c>
      <c r="E50" s="93">
        <v>3788068</v>
      </c>
      <c r="F50" s="74"/>
      <c r="G50" s="118">
        <f>E50</f>
        <v>3788068</v>
      </c>
    </row>
    <row r="51" spans="1:7" ht="12.75">
      <c r="A51" s="1"/>
      <c r="B51" s="106"/>
      <c r="C51" s="1"/>
      <c r="D51" s="107"/>
      <c r="E51" s="106"/>
      <c r="F51" s="1"/>
      <c r="G51" s="107"/>
    </row>
    <row r="52" spans="2:7" ht="12.75">
      <c r="B52" s="109"/>
      <c r="C52" s="110"/>
      <c r="D52" s="111"/>
      <c r="E52" s="97"/>
      <c r="F52" s="76"/>
      <c r="G52" s="108"/>
    </row>
    <row r="53" spans="1:7" ht="12.75">
      <c r="A53" t="s">
        <v>27</v>
      </c>
      <c r="B53" s="109">
        <v>443</v>
      </c>
      <c r="C53" s="110">
        <v>-242</v>
      </c>
      <c r="D53" s="111">
        <f>B53+C53</f>
        <v>201</v>
      </c>
      <c r="E53" s="97">
        <v>334</v>
      </c>
      <c r="F53" s="158">
        <v>-120</v>
      </c>
      <c r="G53" s="118">
        <f>E53+F53</f>
        <v>214</v>
      </c>
    </row>
    <row r="54" spans="2:7" ht="12.75">
      <c r="B54" s="109"/>
      <c r="C54" s="110"/>
      <c r="D54" s="111"/>
      <c r="E54" s="97"/>
      <c r="F54" s="158"/>
      <c r="G54" s="108"/>
    </row>
    <row r="55" spans="1:7" ht="15.75" customHeight="1">
      <c r="A55" s="38" t="s">
        <v>28</v>
      </c>
      <c r="B55" s="109">
        <v>9</v>
      </c>
      <c r="C55" s="174" t="s">
        <v>111</v>
      </c>
      <c r="D55" s="111">
        <f>B55</f>
        <v>9</v>
      </c>
      <c r="E55" s="97">
        <v>39</v>
      </c>
      <c r="F55" s="175" t="s">
        <v>111</v>
      </c>
      <c r="G55" s="118">
        <f>E55</f>
        <v>39</v>
      </c>
    </row>
    <row r="56" spans="1:7" ht="12.75">
      <c r="A56" s="107"/>
      <c r="B56" s="106"/>
      <c r="C56" s="1"/>
      <c r="D56" s="107"/>
      <c r="E56" s="106"/>
      <c r="F56" s="1"/>
      <c r="G56" s="107"/>
    </row>
    <row r="59" ht="12.75">
      <c r="A59" s="163" t="s">
        <v>253</v>
      </c>
    </row>
    <row r="60" ht="12.75">
      <c r="A60" s="163"/>
    </row>
    <row r="61" ht="12.75">
      <c r="A61" s="163" t="s">
        <v>257</v>
      </c>
    </row>
    <row r="62" ht="12.75">
      <c r="A62" s="163"/>
    </row>
    <row r="63" ht="12.75">
      <c r="A63" s="260" t="s">
        <v>249</v>
      </c>
    </row>
    <row r="64" ht="12.75">
      <c r="A64" s="260" t="s">
        <v>254</v>
      </c>
    </row>
    <row r="65" ht="12.75">
      <c r="A65" s="163"/>
    </row>
    <row r="66" ht="12.75">
      <c r="A66" s="163" t="s">
        <v>255</v>
      </c>
    </row>
    <row r="67" ht="12.75">
      <c r="A67" s="163" t="s">
        <v>256</v>
      </c>
    </row>
    <row r="68" ht="12.75">
      <c r="A68" s="163"/>
    </row>
    <row r="69" ht="12.75">
      <c r="A69" s="163" t="s">
        <v>239</v>
      </c>
    </row>
    <row r="70" ht="12.75">
      <c r="A70" s="163"/>
    </row>
    <row r="71" ht="12.75">
      <c r="A71" s="163" t="s">
        <v>263</v>
      </c>
    </row>
    <row r="72" ht="12.75">
      <c r="A72" s="163" t="s">
        <v>265</v>
      </c>
    </row>
    <row r="73" ht="12.75">
      <c r="A73" s="163" t="s">
        <v>264</v>
      </c>
    </row>
    <row r="74" ht="12.75">
      <c r="A74" s="163"/>
    </row>
  </sheetData>
  <sheetProtection sheet="1" objects="1" scenarios="1"/>
  <printOptions/>
  <pageMargins left="0.75" right="0.18" top="0.55" bottom="0.54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1" sqref="A1"/>
    </sheetView>
  </sheetViews>
  <sheetFormatPr defaultColWidth="9.140625" defaultRowHeight="12.75"/>
  <cols>
    <col min="1" max="1" width="44.421875" style="0" customWidth="1"/>
    <col min="2" max="5" width="9.7109375" style="0" customWidth="1"/>
    <col min="6" max="6" width="10.7109375" style="0" customWidth="1"/>
  </cols>
  <sheetData>
    <row r="1" spans="1:6" ht="12.75">
      <c r="A1" s="200" t="s">
        <v>259</v>
      </c>
      <c r="B1" s="200"/>
      <c r="C1" s="200"/>
      <c r="D1" s="2"/>
      <c r="E1" s="2"/>
      <c r="F1" s="2"/>
    </row>
    <row r="2" ht="12.75">
      <c r="A2" t="s">
        <v>0</v>
      </c>
    </row>
    <row r="4" spans="4:6" ht="12.75">
      <c r="D4" s="178"/>
      <c r="E4" s="178"/>
      <c r="F4" s="104"/>
    </row>
    <row r="5" spans="1:6" ht="12.75">
      <c r="A5" s="76"/>
      <c r="B5" s="264" t="s">
        <v>213</v>
      </c>
      <c r="C5" s="263" t="s">
        <v>214</v>
      </c>
      <c r="D5" s="179" t="s">
        <v>211</v>
      </c>
      <c r="E5" s="177" t="s">
        <v>212</v>
      </c>
      <c r="F5" s="177" t="s">
        <v>170</v>
      </c>
    </row>
    <row r="6" spans="4:6" ht="12.75">
      <c r="D6" s="76"/>
      <c r="E6" s="76"/>
      <c r="F6" s="158"/>
    </row>
    <row r="7" spans="1:6" ht="12.75">
      <c r="A7" s="2" t="s">
        <v>1</v>
      </c>
      <c r="B7" s="37">
        <v>9912</v>
      </c>
      <c r="C7" s="50">
        <v>13151</v>
      </c>
      <c r="D7" s="82">
        <v>19186</v>
      </c>
      <c r="E7" s="75">
        <v>25811</v>
      </c>
      <c r="F7" s="75">
        <v>50710</v>
      </c>
    </row>
    <row r="8" spans="1:6" ht="12.75">
      <c r="A8" t="s">
        <v>13</v>
      </c>
      <c r="B8" s="48">
        <v>-6685</v>
      </c>
      <c r="C8" s="20">
        <v>-8727</v>
      </c>
      <c r="D8" s="48">
        <v>-13056</v>
      </c>
      <c r="E8" s="52">
        <v>-16860</v>
      </c>
      <c r="F8" s="52">
        <v>-33337</v>
      </c>
    </row>
    <row r="9" spans="2:6" ht="12.75">
      <c r="B9" s="37"/>
      <c r="C9" s="19"/>
      <c r="D9" s="82"/>
      <c r="E9" s="75"/>
      <c r="F9" s="75"/>
    </row>
    <row r="10" spans="1:6" ht="12.75">
      <c r="A10" s="2" t="s">
        <v>2</v>
      </c>
      <c r="B10" s="82">
        <f>B7+B8</f>
        <v>3227</v>
      </c>
      <c r="C10" s="75">
        <f>C7+C8</f>
        <v>4424</v>
      </c>
      <c r="D10" s="82">
        <f>D7+D8</f>
        <v>6130</v>
      </c>
      <c r="E10" s="75">
        <f>E7+E8</f>
        <v>8951</v>
      </c>
      <c r="F10" s="75">
        <f>F7+F8</f>
        <v>17373</v>
      </c>
    </row>
    <row r="11" spans="1:6" ht="12.75">
      <c r="A11" t="s">
        <v>29</v>
      </c>
      <c r="B11" s="37">
        <v>-1458</v>
      </c>
      <c r="C11" s="19">
        <v>-1396</v>
      </c>
      <c r="D11" s="82">
        <v>-2958</v>
      </c>
      <c r="E11" s="75">
        <v>-2771</v>
      </c>
      <c r="F11" s="75">
        <v>-5968</v>
      </c>
    </row>
    <row r="12" spans="1:6" ht="12.75">
      <c r="A12" t="s">
        <v>14</v>
      </c>
      <c r="B12" s="37">
        <v>-1003</v>
      </c>
      <c r="C12" s="19">
        <v>-990</v>
      </c>
      <c r="D12" s="82">
        <v>-1965</v>
      </c>
      <c r="E12" s="75">
        <v>-2025</v>
      </c>
      <c r="F12" s="75">
        <v>-4380</v>
      </c>
    </row>
    <row r="13" spans="1:6" ht="12.75">
      <c r="A13" t="s">
        <v>15</v>
      </c>
      <c r="B13" s="37">
        <v>-304</v>
      </c>
      <c r="C13" s="19">
        <v>-338</v>
      </c>
      <c r="D13" s="82">
        <v>-584</v>
      </c>
      <c r="E13" s="75">
        <v>-646</v>
      </c>
      <c r="F13" s="75">
        <v>-1284</v>
      </c>
    </row>
    <row r="14" spans="1:6" ht="12.75">
      <c r="A14" t="s">
        <v>16</v>
      </c>
      <c r="B14" s="37">
        <v>143</v>
      </c>
      <c r="C14" s="19">
        <v>119</v>
      </c>
      <c r="D14" s="57">
        <v>199</v>
      </c>
      <c r="E14" s="68">
        <v>164</v>
      </c>
      <c r="F14" s="68">
        <v>420</v>
      </c>
    </row>
    <row r="15" spans="1:6" ht="12.75">
      <c r="A15" t="s">
        <v>17</v>
      </c>
      <c r="B15" s="48">
        <v>-178</v>
      </c>
      <c r="C15" s="20">
        <v>-345</v>
      </c>
      <c r="D15" s="48">
        <v>-340</v>
      </c>
      <c r="E15" s="52">
        <v>-668</v>
      </c>
      <c r="F15" s="52">
        <v>-1195</v>
      </c>
    </row>
    <row r="16" spans="2:6" ht="12.75">
      <c r="B16" s="37"/>
      <c r="C16" s="19"/>
      <c r="D16" s="82"/>
      <c r="E16" s="75"/>
      <c r="F16" s="75"/>
    </row>
    <row r="17" spans="1:6" ht="12.75">
      <c r="A17" s="2" t="s">
        <v>3</v>
      </c>
      <c r="B17" s="57">
        <f>SUM(B10:B15)</f>
        <v>427</v>
      </c>
      <c r="C17" s="68">
        <f>SUM(C10:C15)</f>
        <v>1474</v>
      </c>
      <c r="D17" s="57">
        <f>SUM(D10:D15)</f>
        <v>482</v>
      </c>
      <c r="E17" s="68">
        <f>SUM(E10:E15)</f>
        <v>3005</v>
      </c>
      <c r="F17" s="68">
        <f>SUM(F10:F15)</f>
        <v>4966</v>
      </c>
    </row>
    <row r="18" spans="1:6" ht="12.75">
      <c r="A18" t="s">
        <v>18</v>
      </c>
      <c r="B18" s="37">
        <v>14</v>
      </c>
      <c r="C18" s="268" t="s">
        <v>111</v>
      </c>
      <c r="D18" s="82">
        <v>24</v>
      </c>
      <c r="E18" s="75">
        <v>8</v>
      </c>
      <c r="F18" s="75">
        <v>6</v>
      </c>
    </row>
    <row r="19" spans="1:6" ht="12.75">
      <c r="A19" t="s">
        <v>19</v>
      </c>
      <c r="B19" s="48">
        <v>-61</v>
      </c>
      <c r="C19" s="20">
        <v>3</v>
      </c>
      <c r="D19" s="48">
        <v>-138</v>
      </c>
      <c r="E19" s="52">
        <v>71</v>
      </c>
      <c r="F19" s="52">
        <v>-2</v>
      </c>
    </row>
    <row r="20" spans="2:6" ht="12.75">
      <c r="B20" s="37"/>
      <c r="C20" s="19"/>
      <c r="D20" s="82"/>
      <c r="E20" s="75"/>
      <c r="F20" s="75"/>
    </row>
    <row r="21" spans="1:6" ht="12.75">
      <c r="A21" s="2" t="s">
        <v>21</v>
      </c>
      <c r="B21" s="57">
        <f>B17+B18+B19</f>
        <v>380</v>
      </c>
      <c r="C21" s="68">
        <f>C17+C19</f>
        <v>1477</v>
      </c>
      <c r="D21" s="57">
        <f>D17+D18+D19</f>
        <v>368</v>
      </c>
      <c r="E21" s="68">
        <f>E17+E18+E19</f>
        <v>3084</v>
      </c>
      <c r="F21" s="68">
        <f>F17+F18+F19</f>
        <v>4970</v>
      </c>
    </row>
    <row r="22" spans="1:6" ht="12.75">
      <c r="A22" t="s">
        <v>20</v>
      </c>
      <c r="B22" s="48">
        <v>-93</v>
      </c>
      <c r="C22" s="20">
        <v>-394</v>
      </c>
      <c r="D22" s="48">
        <v>-77</v>
      </c>
      <c r="E22" s="52">
        <v>-801</v>
      </c>
      <c r="F22" s="52">
        <v>-1081</v>
      </c>
    </row>
    <row r="23" spans="1:6" ht="12.75">
      <c r="A23" s="216"/>
      <c r="B23" s="56"/>
      <c r="C23" s="238"/>
      <c r="D23" s="57"/>
      <c r="E23" s="68"/>
      <c r="F23" s="68"/>
    </row>
    <row r="24" spans="1:6" ht="13.5" thickBot="1">
      <c r="A24" s="200" t="s">
        <v>192</v>
      </c>
      <c r="B24" s="211">
        <f>B21+B22</f>
        <v>287</v>
      </c>
      <c r="C24" s="214">
        <f>C21+C22</f>
        <v>1083</v>
      </c>
      <c r="D24" s="211">
        <f>D21+D22</f>
        <v>291</v>
      </c>
      <c r="E24" s="214">
        <f>E21+E22</f>
        <v>2283</v>
      </c>
      <c r="F24" s="214">
        <f>F21+F22</f>
        <v>3889</v>
      </c>
    </row>
    <row r="25" spans="1:6" ht="13.5" thickTop="1">
      <c r="A25" s="200"/>
      <c r="B25" s="56"/>
      <c r="C25" s="56"/>
      <c r="D25" s="57"/>
      <c r="E25" s="68"/>
      <c r="F25" s="68"/>
    </row>
    <row r="26" spans="1:6" ht="12.75">
      <c r="A26" s="200"/>
      <c r="B26" s="56"/>
      <c r="C26" s="56"/>
      <c r="D26" s="57"/>
      <c r="E26" s="68"/>
      <c r="F26" s="68"/>
    </row>
    <row r="27" spans="1:6" ht="25.5">
      <c r="A27" s="208" t="s">
        <v>22</v>
      </c>
      <c r="B27" s="265">
        <v>380</v>
      </c>
      <c r="C27" s="270">
        <v>1103</v>
      </c>
      <c r="D27" s="57">
        <v>502</v>
      </c>
      <c r="E27" s="68">
        <v>2325</v>
      </c>
      <c r="F27" s="68">
        <v>3988</v>
      </c>
    </row>
    <row r="28" spans="1:6" ht="12.75">
      <c r="A28" s="208" t="s">
        <v>183</v>
      </c>
      <c r="B28" s="269">
        <v>-93</v>
      </c>
      <c r="C28" s="271">
        <v>-20</v>
      </c>
      <c r="D28" s="233">
        <v>-211</v>
      </c>
      <c r="E28" s="234">
        <v>-42</v>
      </c>
      <c r="F28" s="234">
        <v>-99</v>
      </c>
    </row>
    <row r="29" spans="1:6" ht="12.75">
      <c r="A29" s="216"/>
      <c r="B29" s="56"/>
      <c r="C29" s="238"/>
      <c r="D29" s="57"/>
      <c r="E29" s="68"/>
      <c r="F29" s="68"/>
    </row>
    <row r="30" spans="1:6" ht="13.5" thickBot="1">
      <c r="A30" s="208"/>
      <c r="B30" s="211">
        <f>B27+B28</f>
        <v>287</v>
      </c>
      <c r="C30" s="214">
        <f>C27+C28</f>
        <v>1083</v>
      </c>
      <c r="D30" s="211">
        <f>D27+D28</f>
        <v>291</v>
      </c>
      <c r="E30" s="214">
        <f>E27+E28</f>
        <v>2283</v>
      </c>
      <c r="F30" s="214">
        <f>F27+F28</f>
        <v>3889</v>
      </c>
    </row>
    <row r="31" spans="1:6" ht="13.5" thickTop="1">
      <c r="A31" s="225"/>
      <c r="B31" s="224"/>
      <c r="C31" s="266"/>
      <c r="D31" s="224"/>
      <c r="E31" s="205"/>
      <c r="F31" s="205"/>
    </row>
    <row r="32" spans="1:6" ht="12.75">
      <c r="A32" s="76"/>
      <c r="B32" s="110"/>
      <c r="C32" s="74"/>
      <c r="D32" s="110"/>
      <c r="E32" s="158"/>
      <c r="F32" s="158"/>
    </row>
    <row r="33" spans="1:6" ht="12.75">
      <c r="A33" s="110" t="s">
        <v>23</v>
      </c>
      <c r="B33" s="110"/>
      <c r="C33" s="82"/>
      <c r="D33" s="110"/>
      <c r="E33" s="158"/>
      <c r="F33" s="158"/>
    </row>
    <row r="34" spans="1:6" ht="25.5">
      <c r="A34" s="38" t="s">
        <v>173</v>
      </c>
      <c r="B34" s="2"/>
      <c r="C34" s="19"/>
      <c r="D34" s="110"/>
      <c r="E34" s="158"/>
      <c r="F34" s="158"/>
    </row>
    <row r="35" spans="1:6" ht="12.75">
      <c r="A35" t="s">
        <v>24</v>
      </c>
      <c r="B35" s="279">
        <f>B27/B39*1000</f>
        <v>0.10256911336289304</v>
      </c>
      <c r="C35" s="274">
        <v>0.29</v>
      </c>
      <c r="D35" s="180">
        <f>D27/D39*1000</f>
        <v>0.1355891185140729</v>
      </c>
      <c r="E35" s="198">
        <v>0.61</v>
      </c>
      <c r="F35" s="198">
        <v>1.07</v>
      </c>
    </row>
    <row r="36" spans="1:6" ht="12.75">
      <c r="A36" t="s">
        <v>25</v>
      </c>
      <c r="B36" s="279">
        <f>B27/B40*1000</f>
        <v>0.10239008088008046</v>
      </c>
      <c r="C36" s="274">
        <v>0.29</v>
      </c>
      <c r="D36" s="180">
        <f>D27/D40*1000</f>
        <v>0.13499068913822426</v>
      </c>
      <c r="E36" s="198">
        <v>0.61</v>
      </c>
      <c r="F36" s="198">
        <v>1.05</v>
      </c>
    </row>
    <row r="37" spans="2:6" ht="12.75">
      <c r="B37" s="2"/>
      <c r="C37" s="19"/>
      <c r="D37" s="110"/>
      <c r="E37" s="158"/>
      <c r="F37" s="158"/>
    </row>
    <row r="38" spans="1:6" ht="12.75">
      <c r="A38" s="2" t="s">
        <v>26</v>
      </c>
      <c r="B38" s="2"/>
      <c r="C38" s="37"/>
      <c r="D38" s="110"/>
      <c r="E38" s="158"/>
      <c r="F38" s="158"/>
    </row>
    <row r="39" spans="1:6" ht="12.75">
      <c r="A39" t="s">
        <v>24</v>
      </c>
      <c r="B39" s="37">
        <v>3704819</v>
      </c>
      <c r="C39" s="19">
        <v>3755241</v>
      </c>
      <c r="D39" s="57">
        <v>3702362</v>
      </c>
      <c r="E39" s="68">
        <v>3789252</v>
      </c>
      <c r="F39" s="68">
        <v>3743622</v>
      </c>
    </row>
    <row r="40" spans="1:6" ht="12.75">
      <c r="A40" t="s">
        <v>25</v>
      </c>
      <c r="B40" s="37">
        <v>3711297</v>
      </c>
      <c r="C40" s="19">
        <v>3788068</v>
      </c>
      <c r="D40" s="57">
        <v>3718775</v>
      </c>
      <c r="E40" s="68">
        <v>3829144</v>
      </c>
      <c r="F40" s="68">
        <v>3780363</v>
      </c>
    </row>
    <row r="41" spans="1:6" ht="12.75">
      <c r="A41" s="76"/>
      <c r="B41" s="110"/>
      <c r="C41" s="74"/>
      <c r="D41" s="110" t="s">
        <v>4</v>
      </c>
      <c r="E41" s="158"/>
      <c r="F41" s="158" t="s">
        <v>4</v>
      </c>
    </row>
    <row r="42" spans="2:6" ht="12.75">
      <c r="B42" s="2"/>
      <c r="C42" s="19"/>
      <c r="D42" s="110"/>
      <c r="E42" s="158"/>
      <c r="F42" s="158"/>
    </row>
    <row r="43" spans="1:6" ht="12.75">
      <c r="A43" t="s">
        <v>27</v>
      </c>
      <c r="B43" s="2">
        <v>443</v>
      </c>
      <c r="C43" s="19">
        <v>334</v>
      </c>
      <c r="D43" s="82">
        <v>905</v>
      </c>
      <c r="E43" s="75">
        <v>681</v>
      </c>
      <c r="F43" s="75">
        <v>1617</v>
      </c>
    </row>
    <row r="44" spans="2:6" ht="12.75">
      <c r="B44" s="2"/>
      <c r="C44" s="19"/>
      <c r="D44" s="110"/>
      <c r="E44" s="158"/>
      <c r="F44" s="158"/>
    </row>
    <row r="45" spans="1:6" ht="12.75">
      <c r="A45" s="38" t="s">
        <v>28</v>
      </c>
      <c r="B45" s="69">
        <v>9</v>
      </c>
      <c r="C45" s="267">
        <v>39</v>
      </c>
      <c r="D45" s="110">
        <v>-16</v>
      </c>
      <c r="E45" s="158">
        <v>97</v>
      </c>
      <c r="F45" s="158">
        <v>67</v>
      </c>
    </row>
    <row r="46" spans="1:6" ht="12.75">
      <c r="A46" s="76"/>
      <c r="B46" s="76"/>
      <c r="C46" s="76"/>
      <c r="D46" s="76"/>
      <c r="E46" s="76"/>
      <c r="F46" s="76"/>
    </row>
  </sheetData>
  <sheetProtection sheet="1" objects="1" scenarios="1"/>
  <printOptions/>
  <pageMargins left="0.75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Nokia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Nokia Q2 figures excel</dc:title>
  <dc:subject/>
  <dc:creator/>
  <cp:keywords/>
  <dc:description/>
  <cp:lastModifiedBy>Kirsi Kausamo</cp:lastModifiedBy>
  <cp:lastPrinted>2009-07-13T16:47:52Z</cp:lastPrinted>
  <dcterms:created xsi:type="dcterms:W3CDTF">2006-03-27T14:54:02Z</dcterms:created>
  <dcterms:modified xsi:type="dcterms:W3CDTF">2009-07-16T09:35:06Z</dcterms:modified>
  <cp:category/>
  <cp:version/>
  <cp:contentType/>
  <cp:contentStatus/>
</cp:coreProperties>
</file>